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utofHomeCare\SCandL\Finance\Costing or Vri Wrkng\FBC\Family Based Tender Quote templates\"/>
    </mc:Choice>
  </mc:AlternateContent>
  <xr:revisionPtr revIDLastSave="0" documentId="8_{7DFCB359-B313-4538-94EE-58C5B6E31FA8}" xr6:coauthVersionLast="47" xr6:coauthVersionMax="47" xr10:uidLastSave="{00000000-0000-0000-0000-000000000000}"/>
  <bookViews>
    <workbookView xWindow="-110" yWindow="-110" windowWidth="19420" windowHeight="10420" activeTab="1" xr2:uid="{C2364AEA-3322-4743-9FAD-5668C2FB23EF}"/>
  </bookViews>
  <sheets>
    <sheet name="GFBC Example" sheetId="2" r:id="rId1"/>
    <sheet name="SFBC Example" sheetId="3" r:id="rId2"/>
    <sheet name="Remoteness Areas" sheetId="4" r:id="rId3"/>
  </sheets>
  <externalReferences>
    <externalReference r:id="rId4"/>
  </externalReferences>
  <definedNames>
    <definedName name="EndDate">[1]Coversheet!$L$25</definedName>
    <definedName name="StartDate">[1]Coversheet!$L$24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" l="1"/>
  <c r="D75" i="2"/>
  <c r="F74" i="2"/>
  <c r="D74" i="2"/>
  <c r="F73" i="2"/>
  <c r="D73" i="2"/>
  <c r="F72" i="2"/>
  <c r="D72" i="2"/>
  <c r="F71" i="2"/>
  <c r="D71" i="2"/>
  <c r="F70" i="2"/>
  <c r="D70" i="2"/>
  <c r="F69" i="2"/>
  <c r="D69" i="2"/>
  <c r="F68" i="2"/>
  <c r="F76" i="2" s="1"/>
  <c r="D68" i="2"/>
  <c r="F62" i="2"/>
  <c r="F61" i="2"/>
  <c r="D61" i="2"/>
  <c r="F60" i="2"/>
  <c r="D60" i="2"/>
  <c r="F59" i="2"/>
  <c r="D59" i="2"/>
  <c r="F58" i="2"/>
  <c r="D58" i="2"/>
  <c r="F57" i="2"/>
  <c r="F56" i="2"/>
  <c r="F55" i="2"/>
  <c r="F54" i="2"/>
  <c r="C24" i="2"/>
  <c r="C22" i="2"/>
  <c r="C19" i="2"/>
  <c r="C23" i="2" s="1"/>
  <c r="C18" i="2"/>
  <c r="E11" i="2"/>
  <c r="C11" i="2"/>
  <c r="F75" i="3"/>
  <c r="D75" i="3"/>
  <c r="F74" i="3"/>
  <c r="D74" i="3"/>
  <c r="F73" i="3"/>
  <c r="D73" i="3"/>
  <c r="F72" i="3"/>
  <c r="D72" i="3"/>
  <c r="F71" i="3"/>
  <c r="D71" i="3"/>
  <c r="F70" i="3"/>
  <c r="D70" i="3"/>
  <c r="F69" i="3"/>
  <c r="D69" i="3"/>
  <c r="F68" i="3"/>
  <c r="F76" i="3" s="1"/>
  <c r="D68" i="3"/>
  <c r="F61" i="3"/>
  <c r="D61" i="3"/>
  <c r="F60" i="3"/>
  <c r="D60" i="3"/>
  <c r="F59" i="3"/>
  <c r="D59" i="3"/>
  <c r="F58" i="3"/>
  <c r="D58" i="3"/>
  <c r="F57" i="3"/>
  <c r="F56" i="3"/>
  <c r="F55" i="3"/>
  <c r="F54" i="3"/>
  <c r="F62" i="3" s="1"/>
  <c r="C18" i="3"/>
  <c r="C19" i="3" s="1"/>
  <c r="C22" i="3" s="1"/>
  <c r="E11" i="3"/>
  <c r="C11" i="3"/>
  <c r="F77" i="2" l="1"/>
  <c r="C30" i="2"/>
  <c r="D17" i="2"/>
  <c r="C26" i="2"/>
  <c r="C25" i="2"/>
  <c r="C28" i="2" s="1"/>
  <c r="C35" i="2"/>
  <c r="F77" i="3"/>
  <c r="C30" i="3"/>
  <c r="D17" i="3"/>
  <c r="C26" i="3"/>
  <c r="C24" i="3"/>
  <c r="C35" i="3"/>
  <c r="C23" i="3"/>
  <c r="C28" i="3" s="1"/>
  <c r="C25" i="3"/>
  <c r="C33" i="2" l="1"/>
  <c r="C31" i="2"/>
  <c r="C32" i="2" s="1"/>
  <c r="C37" i="2"/>
  <c r="C40" i="2"/>
  <c r="C36" i="2"/>
  <c r="C39" i="2"/>
  <c r="C38" i="2"/>
  <c r="D18" i="2"/>
  <c r="D19" i="2" s="1"/>
  <c r="C33" i="3"/>
  <c r="C31" i="3"/>
  <c r="C32" i="3" s="1"/>
  <c r="C40" i="3"/>
  <c r="C37" i="3"/>
  <c r="C36" i="3"/>
  <c r="C39" i="3"/>
  <c r="C38" i="3"/>
  <c r="D18" i="3"/>
  <c r="D19" i="3" s="1"/>
  <c r="D35" i="2" l="1"/>
  <c r="D24" i="2"/>
  <c r="D25" i="2"/>
  <c r="D26" i="2"/>
  <c r="E17" i="2"/>
  <c r="D22" i="2"/>
  <c r="D23" i="2"/>
  <c r="C41" i="2"/>
  <c r="D23" i="3"/>
  <c r="D35" i="3"/>
  <c r="D24" i="3"/>
  <c r="D26" i="3"/>
  <c r="E17" i="3"/>
  <c r="D25" i="3"/>
  <c r="D22" i="3"/>
  <c r="D28" i="3" s="1"/>
  <c r="C41" i="3"/>
  <c r="C42" i="3" s="1"/>
  <c r="C43" i="3" s="1"/>
  <c r="E56" i="2" l="1"/>
  <c r="G56" i="2" s="1"/>
  <c r="E55" i="2"/>
  <c r="G55" i="2" s="1"/>
  <c r="E57" i="2"/>
  <c r="G57" i="2" s="1"/>
  <c r="E54" i="2"/>
  <c r="C42" i="2"/>
  <c r="E18" i="2"/>
  <c r="E19" i="2" s="1"/>
  <c r="D28" i="2"/>
  <c r="D40" i="2"/>
  <c r="L37" i="2"/>
  <c r="D36" i="2"/>
  <c r="D37" i="2"/>
  <c r="M37" i="2" s="1"/>
  <c r="L40" i="2"/>
  <c r="D39" i="2"/>
  <c r="M39" i="2" s="1"/>
  <c r="L36" i="2"/>
  <c r="L38" i="2"/>
  <c r="L39" i="2"/>
  <c r="D38" i="2"/>
  <c r="E18" i="3"/>
  <c r="E19" i="3" s="1"/>
  <c r="E56" i="3"/>
  <c r="G56" i="3" s="1"/>
  <c r="E55" i="3"/>
  <c r="G55" i="3" s="1"/>
  <c r="E57" i="3"/>
  <c r="G57" i="3" s="1"/>
  <c r="E54" i="3"/>
  <c r="C44" i="3"/>
  <c r="L38" i="3"/>
  <c r="D37" i="3"/>
  <c r="D40" i="3"/>
  <c r="L37" i="3"/>
  <c r="D36" i="3"/>
  <c r="L40" i="3"/>
  <c r="D39" i="3"/>
  <c r="L36" i="3"/>
  <c r="L39" i="3"/>
  <c r="D38" i="3"/>
  <c r="M37" i="3" l="1"/>
  <c r="E25" i="2"/>
  <c r="E26" i="2"/>
  <c r="F17" i="2"/>
  <c r="E22" i="2"/>
  <c r="E23" i="2"/>
  <c r="E35" i="2"/>
  <c r="E24" i="2"/>
  <c r="L41" i="2"/>
  <c r="G54" i="2"/>
  <c r="G62" i="2" s="1"/>
  <c r="C44" i="2"/>
  <c r="C43" i="2"/>
  <c r="N38" i="2"/>
  <c r="N40" i="2"/>
  <c r="M36" i="2"/>
  <c r="M41" i="2" s="1"/>
  <c r="D41" i="2"/>
  <c r="M38" i="2"/>
  <c r="N37" i="2"/>
  <c r="N39" i="2"/>
  <c r="M40" i="2"/>
  <c r="E35" i="3"/>
  <c r="E24" i="3"/>
  <c r="E25" i="3"/>
  <c r="E26" i="3"/>
  <c r="F17" i="3"/>
  <c r="E22" i="3"/>
  <c r="E23" i="3"/>
  <c r="M39" i="3"/>
  <c r="N39" i="3" s="1"/>
  <c r="G54" i="3"/>
  <c r="G62" i="3" s="1"/>
  <c r="N37" i="3"/>
  <c r="N38" i="3"/>
  <c r="L41" i="3"/>
  <c r="D41" i="3"/>
  <c r="D42" i="3" s="1"/>
  <c r="D43" i="3" s="1"/>
  <c r="M36" i="3"/>
  <c r="N36" i="3" s="1"/>
  <c r="M40" i="3"/>
  <c r="N40" i="3" s="1"/>
  <c r="M38" i="3"/>
  <c r="F18" i="2" l="1"/>
  <c r="F19" i="2"/>
  <c r="E40" i="2"/>
  <c r="E36" i="2"/>
  <c r="E39" i="2"/>
  <c r="E38" i="2"/>
  <c r="E37" i="2"/>
  <c r="E28" i="2"/>
  <c r="E60" i="2"/>
  <c r="G60" i="2" s="1"/>
  <c r="E58" i="2"/>
  <c r="E61" i="2"/>
  <c r="G61" i="2" s="1"/>
  <c r="E59" i="2"/>
  <c r="G59" i="2" s="1"/>
  <c r="D42" i="2"/>
  <c r="N36" i="2"/>
  <c r="N41" i="2" s="1"/>
  <c r="N42" i="2" s="1"/>
  <c r="F18" i="3"/>
  <c r="F19" i="3"/>
  <c r="N41" i="3"/>
  <c r="N42" i="3" s="1"/>
  <c r="N43" i="3" s="1"/>
  <c r="E28" i="3"/>
  <c r="M41" i="3"/>
  <c r="H62" i="3"/>
  <c r="E60" i="3"/>
  <c r="G60" i="3" s="1"/>
  <c r="E58" i="3"/>
  <c r="E61" i="3"/>
  <c r="G61" i="3" s="1"/>
  <c r="E59" i="3"/>
  <c r="G59" i="3" s="1"/>
  <c r="D44" i="3"/>
  <c r="E40" i="3"/>
  <c r="E36" i="3"/>
  <c r="E39" i="3"/>
  <c r="E38" i="3"/>
  <c r="E37" i="3"/>
  <c r="N43" i="2" l="1"/>
  <c r="N44" i="2"/>
  <c r="D44" i="2"/>
  <c r="D43" i="2"/>
  <c r="E41" i="2"/>
  <c r="G58" i="2"/>
  <c r="E62" i="2"/>
  <c r="F26" i="2"/>
  <c r="G17" i="2"/>
  <c r="F25" i="2"/>
  <c r="F22" i="2"/>
  <c r="F23" i="2"/>
  <c r="F35" i="2"/>
  <c r="F24" i="2"/>
  <c r="H62" i="2"/>
  <c r="N44" i="3"/>
  <c r="G58" i="3"/>
  <c r="E62" i="3"/>
  <c r="E41" i="3"/>
  <c r="E42" i="3" s="1"/>
  <c r="E43" i="3" s="1"/>
  <c r="F25" i="3"/>
  <c r="F26" i="3"/>
  <c r="G17" i="3"/>
  <c r="F22" i="3"/>
  <c r="F23" i="3"/>
  <c r="F35" i="3"/>
  <c r="F24" i="3"/>
  <c r="E71" i="2" l="1"/>
  <c r="G71" i="2" s="1"/>
  <c r="E69" i="2"/>
  <c r="G69" i="2" s="1"/>
  <c r="E42" i="2"/>
  <c r="E70" i="2"/>
  <c r="G70" i="2" s="1"/>
  <c r="E68" i="2"/>
  <c r="F39" i="2"/>
  <c r="F40" i="2"/>
  <c r="F38" i="2"/>
  <c r="F36" i="2"/>
  <c r="F37" i="2"/>
  <c r="F28" i="2"/>
  <c r="G18" i="2"/>
  <c r="G19" i="2"/>
  <c r="F28" i="3"/>
  <c r="E71" i="3"/>
  <c r="G71" i="3" s="1"/>
  <c r="E69" i="3"/>
  <c r="G69" i="3" s="1"/>
  <c r="E44" i="3"/>
  <c r="E70" i="3"/>
  <c r="G70" i="3" s="1"/>
  <c r="E68" i="3"/>
  <c r="G18" i="3"/>
  <c r="G19" i="3" s="1"/>
  <c r="F40" i="3"/>
  <c r="F36" i="3"/>
  <c r="F39" i="3"/>
  <c r="F38" i="3"/>
  <c r="F37" i="3"/>
  <c r="H17" i="2" l="1"/>
  <c r="G22" i="2"/>
  <c r="G23" i="2"/>
  <c r="G25" i="2"/>
  <c r="G26" i="2"/>
  <c r="G35" i="2"/>
  <c r="G24" i="2"/>
  <c r="E43" i="2"/>
  <c r="E44" i="2"/>
  <c r="G68" i="2"/>
  <c r="F41" i="2"/>
  <c r="G26" i="3"/>
  <c r="H17" i="3"/>
  <c r="G22" i="3"/>
  <c r="G23" i="3"/>
  <c r="G35" i="3"/>
  <c r="G24" i="3"/>
  <c r="G25" i="3"/>
  <c r="G68" i="3"/>
  <c r="F41" i="3"/>
  <c r="F42" i="3" s="1"/>
  <c r="F43" i="3" s="1"/>
  <c r="E75" i="2" l="1"/>
  <c r="G75" i="2" s="1"/>
  <c r="E73" i="2"/>
  <c r="G73" i="2" s="1"/>
  <c r="F42" i="2"/>
  <c r="E74" i="2"/>
  <c r="G74" i="2" s="1"/>
  <c r="E72" i="2"/>
  <c r="G39" i="2"/>
  <c r="G38" i="2"/>
  <c r="G37" i="2"/>
  <c r="G40" i="2"/>
  <c r="G36" i="2"/>
  <c r="G28" i="2"/>
  <c r="H18" i="2"/>
  <c r="H19" i="2"/>
  <c r="G39" i="3"/>
  <c r="G38" i="3"/>
  <c r="G37" i="3"/>
  <c r="G40" i="3"/>
  <c r="G36" i="3"/>
  <c r="G28" i="3"/>
  <c r="E75" i="3"/>
  <c r="G75" i="3" s="1"/>
  <c r="E73" i="3"/>
  <c r="G73" i="3" s="1"/>
  <c r="F44" i="3"/>
  <c r="E74" i="3"/>
  <c r="G74" i="3" s="1"/>
  <c r="E72" i="3"/>
  <c r="H18" i="3"/>
  <c r="H19" i="3"/>
  <c r="G41" i="3" l="1"/>
  <c r="G42" i="3" s="1"/>
  <c r="G43" i="3" s="1"/>
  <c r="F44" i="2"/>
  <c r="F43" i="2"/>
  <c r="H22" i="2"/>
  <c r="H35" i="2"/>
  <c r="H24" i="2"/>
  <c r="I17" i="2"/>
  <c r="H23" i="2"/>
  <c r="H25" i="2"/>
  <c r="H26" i="2"/>
  <c r="G41" i="2"/>
  <c r="G42" i="2" s="1"/>
  <c r="G72" i="2"/>
  <c r="E76" i="2"/>
  <c r="G44" i="3"/>
  <c r="G72" i="3"/>
  <c r="E76" i="3"/>
  <c r="H24" i="3"/>
  <c r="I17" i="3"/>
  <c r="H22" i="3"/>
  <c r="H35" i="3"/>
  <c r="H23" i="3"/>
  <c r="H25" i="3"/>
  <c r="H26" i="3"/>
  <c r="G76" i="2" l="1"/>
  <c r="E77" i="2"/>
  <c r="H38" i="2"/>
  <c r="H39" i="2"/>
  <c r="H37" i="2"/>
  <c r="H40" i="2"/>
  <c r="H36" i="2"/>
  <c r="H28" i="2"/>
  <c r="G44" i="2"/>
  <c r="G43" i="2"/>
  <c r="I18" i="2"/>
  <c r="I19" i="2" s="1"/>
  <c r="H39" i="3"/>
  <c r="H38" i="3"/>
  <c r="H37" i="3"/>
  <c r="H40" i="3"/>
  <c r="H36" i="3"/>
  <c r="H41" i="3" s="1"/>
  <c r="H42" i="3" s="1"/>
  <c r="H43" i="3" s="1"/>
  <c r="G76" i="3"/>
  <c r="E77" i="3"/>
  <c r="H28" i="3"/>
  <c r="I18" i="3"/>
  <c r="I19" i="3"/>
  <c r="H41" i="2" l="1"/>
  <c r="H42" i="2" s="1"/>
  <c r="I22" i="2"/>
  <c r="I23" i="2"/>
  <c r="I35" i="2"/>
  <c r="I24" i="2"/>
  <c r="I25" i="2"/>
  <c r="I26" i="2"/>
  <c r="H44" i="2"/>
  <c r="H43" i="2"/>
  <c r="G77" i="2"/>
  <c r="H77" i="2" s="1"/>
  <c r="H76" i="2"/>
  <c r="H44" i="3"/>
  <c r="G77" i="3"/>
  <c r="H77" i="3" s="1"/>
  <c r="H76" i="3"/>
  <c r="I25" i="3"/>
  <c r="I22" i="3"/>
  <c r="I23" i="3"/>
  <c r="I35" i="3"/>
  <c r="I24" i="3"/>
  <c r="I26" i="3"/>
  <c r="I38" i="2" l="1"/>
  <c r="I37" i="2"/>
  <c r="I40" i="2"/>
  <c r="I36" i="2"/>
  <c r="I39" i="2"/>
  <c r="I28" i="2"/>
  <c r="I28" i="3"/>
  <c r="I36" i="3"/>
  <c r="I38" i="3"/>
  <c r="I37" i="3"/>
  <c r="I40" i="3"/>
  <c r="I39" i="3"/>
  <c r="I41" i="2" l="1"/>
  <c r="I42" i="2" s="1"/>
  <c r="I41" i="3"/>
  <c r="I42" i="3" s="1"/>
  <c r="I43" i="3" s="1"/>
  <c r="I44" i="2" l="1"/>
  <c r="I43" i="2"/>
  <c r="I44" i="3"/>
</calcChain>
</file>

<file path=xl/sharedStrings.xml><?xml version="1.0" encoding="utf-8"?>
<sst xmlns="http://schemas.openxmlformats.org/spreadsheetml/2006/main" count="202" uniqueCount="70">
  <si>
    <t>Specialist Family Base Care Calculator</t>
  </si>
  <si>
    <t>Remoteness Loading Zone</t>
  </si>
  <si>
    <t>Placement Numbers</t>
  </si>
  <si>
    <t>Remoteness and Aboriginal Loading</t>
  </si>
  <si>
    <t>Total</t>
  </si>
  <si>
    <t>Remoteness loading rate</t>
  </si>
  <si>
    <t>Aboriginal loading rate</t>
  </si>
  <si>
    <t>R1</t>
  </si>
  <si>
    <t>R2</t>
  </si>
  <si>
    <t>R3</t>
  </si>
  <si>
    <t>R4</t>
  </si>
  <si>
    <t>R5</t>
  </si>
  <si>
    <t>Base Standard Unit Price  (ex GST)
(excluding Remoteness &amp; Aboriginal loading)</t>
  </si>
  <si>
    <t>Year</t>
  </si>
  <si>
    <t>Base</t>
  </si>
  <si>
    <t>Total Contract Value</t>
  </si>
  <si>
    <t>Contract value with Remoteness and Aboriginal loading applied</t>
  </si>
  <si>
    <t>Loading</t>
  </si>
  <si>
    <t>19/20</t>
  </si>
  <si>
    <t>20/21</t>
  </si>
  <si>
    <t>21/22</t>
  </si>
  <si>
    <t>22/23</t>
  </si>
  <si>
    <t>Base Term</t>
  </si>
  <si>
    <t>Financial Year</t>
  </si>
  <si>
    <t xml:space="preserve">Quarter </t>
  </si>
  <si>
    <t xml:space="preserve">NFP Indexation </t>
  </si>
  <si>
    <t>Block Funding (excluding GST)</t>
  </si>
  <si>
    <t>ERO (excluding GST)</t>
  </si>
  <si>
    <t>Total Funding (excluding GST</t>
  </si>
  <si>
    <t>Extension  1</t>
  </si>
  <si>
    <t>ERO (excluding GST</t>
  </si>
  <si>
    <t>Total Funding</t>
  </si>
  <si>
    <t>General Family Base Care Calculator</t>
  </si>
  <si>
    <t>Total Placements</t>
  </si>
  <si>
    <t>Aboriginal Placements</t>
  </si>
  <si>
    <t>SA Government Indexation</t>
  </si>
  <si>
    <t>Previous Year Unit Price:  General Family Based Care</t>
  </si>
  <si>
    <t>Indexation (as per SA Gov Indexation)</t>
  </si>
  <si>
    <t>Base Unit Price x Placements</t>
  </si>
  <si>
    <t>Total Agreement Regional Loading</t>
  </si>
  <si>
    <t>Regional loading per placement</t>
  </si>
  <si>
    <t>Unit Price Per Placement</t>
  </si>
  <si>
    <t>Total Block Funding (incl Remoteness and Aboriginal loading)</t>
  </si>
  <si>
    <t xml:space="preserve"> </t>
  </si>
  <si>
    <t>Block Funding per placement</t>
  </si>
  <si>
    <t>2024/25 Current year base/loading split</t>
  </si>
  <si>
    <t>Total Base Standard Unit Rate (ex GST)</t>
  </si>
  <si>
    <t>Unit Price Per Placement (including Loadings)</t>
  </si>
  <si>
    <t>2023-24</t>
  </si>
  <si>
    <t>2024-25</t>
  </si>
  <si>
    <t>2025-26</t>
  </si>
  <si>
    <t>2026-27</t>
  </si>
  <si>
    <t>2027-28</t>
  </si>
  <si>
    <t>2028-29</t>
  </si>
  <si>
    <t>2029-30</t>
  </si>
  <si>
    <t>Quarterly Scheduled Payments</t>
  </si>
  <si>
    <t xml:space="preserve">REMOTENESS AREAS FOR MAP FOR LOADING CLASSIFICATION </t>
  </si>
  <si>
    <t>RA1</t>
  </si>
  <si>
    <t>Major City</t>
  </si>
  <si>
    <t>The remoteness loading classification for each carer household can be determined by entering a carer household address into this locator tool and selecting “ASGS Remoteness Areas (2021)” as the search layer</t>
  </si>
  <si>
    <t>RA2</t>
  </si>
  <si>
    <t>Inner Region</t>
  </si>
  <si>
    <t>RA3</t>
  </si>
  <si>
    <t>Out Regional</t>
  </si>
  <si>
    <t>Link to the Locator Tool:</t>
  </si>
  <si>
    <t>RA4</t>
  </si>
  <si>
    <t>Remote</t>
  </si>
  <si>
    <t>Locator Tool</t>
  </si>
  <si>
    <t>RA5</t>
  </si>
  <si>
    <t>Very Remote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</si>
</sst>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&quot;$&quot;#,##0"/>
    <numFmt numFmtId="166" formatCode="&quot;$&quot;#,##0.00"/>
    <numFmt numFmtId="167" formatCode="0.0%"/>
    <numFmt numFmtId="168" formatCode="&quot;$&quot;#,##0.00;[Red]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u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4"/>
      <name val="Arial"/>
      <family val="2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43" fontId="0" fillId="0" borderId="0" xfId="1" applyFont="1" applyProtection="1"/>
    <xf numFmtId="167" fontId="9" fillId="5" borderId="36" xfId="3" applyNumberFormat="1" applyFont="1" applyFill="1" applyBorder="1" applyAlignment="1" applyProtection="1">
      <alignment horizontal="center" vertical="center"/>
    </xf>
    <xf numFmtId="43" fontId="9" fillId="5" borderId="36" xfId="1" applyFont="1" applyFill="1" applyBorder="1" applyAlignment="1" applyProtection="1">
      <alignment horizontal="right" vertical="center"/>
    </xf>
    <xf numFmtId="43" fontId="9" fillId="5" borderId="38" xfId="1" applyFont="1" applyFill="1" applyBorder="1" applyAlignment="1" applyProtection="1">
      <alignment horizontal="right" vertical="center"/>
    </xf>
    <xf numFmtId="43" fontId="9" fillId="5" borderId="0" xfId="1" applyFont="1" applyFill="1" applyAlignment="1" applyProtection="1">
      <alignment vertical="center"/>
    </xf>
    <xf numFmtId="43" fontId="5" fillId="0" borderId="0" xfId="1" applyFont="1" applyProtection="1"/>
    <xf numFmtId="43" fontId="9" fillId="5" borderId="34" xfId="1" applyFont="1" applyFill="1" applyBorder="1" applyAlignment="1" applyProtection="1">
      <alignment vertical="center"/>
    </xf>
    <xf numFmtId="43" fontId="9" fillId="5" borderId="32" xfId="1" applyFont="1" applyFill="1" applyBorder="1" applyAlignment="1" applyProtection="1">
      <alignment horizontal="center" vertical="center" wrapText="1"/>
    </xf>
    <xf numFmtId="43" fontId="9" fillId="5" borderId="33" xfId="1" applyFont="1" applyFill="1" applyBorder="1" applyAlignment="1" applyProtection="1">
      <alignment horizontal="center" vertical="center" wrapText="1"/>
    </xf>
    <xf numFmtId="43" fontId="9" fillId="5" borderId="35" xfId="1" applyFont="1" applyFill="1" applyBorder="1" applyAlignment="1" applyProtection="1">
      <alignment horizontal="center" vertical="center" wrapText="1"/>
    </xf>
    <xf numFmtId="43" fontId="12" fillId="5" borderId="37" xfId="1" applyFont="1" applyFill="1" applyBorder="1" applyAlignment="1" applyProtection="1">
      <alignment horizontal="right" vertical="center"/>
    </xf>
    <xf numFmtId="165" fontId="0" fillId="0" borderId="22" xfId="2" applyNumberFormat="1" applyFont="1" applyBorder="1" applyProtection="1"/>
    <xf numFmtId="165" fontId="0" fillId="0" borderId="8" xfId="2" applyNumberFormat="1" applyFont="1" applyBorder="1" applyProtection="1"/>
    <xf numFmtId="165" fontId="0" fillId="0" borderId="23" xfId="2" applyNumberFormat="1" applyFont="1" applyBorder="1" applyProtection="1"/>
    <xf numFmtId="0" fontId="0" fillId="4" borderId="5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Protection="1"/>
    <xf numFmtId="0" fontId="13" fillId="0" borderId="0" xfId="0" applyFont="1" applyProtection="1"/>
    <xf numFmtId="0" fontId="0" fillId="2" borderId="1" xfId="0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/>
    </xf>
    <xf numFmtId="0" fontId="0" fillId="0" borderId="11" xfId="0" applyBorder="1" applyAlignment="1" applyProtection="1">
      <alignment horizontal="center" vertical="center"/>
    </xf>
    <xf numFmtId="9" fontId="0" fillId="0" borderId="11" xfId="0" applyNumberFormat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9" fontId="0" fillId="0" borderId="5" xfId="0" applyNumberFormat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0" xfId="0" applyFill="1" applyProtection="1"/>
    <xf numFmtId="0" fontId="0" fillId="3" borderId="10" xfId="0" applyFill="1" applyBorder="1" applyProtection="1"/>
    <xf numFmtId="9" fontId="0" fillId="3" borderId="0" xfId="0" applyNumberFormat="1" applyFill="1" applyProtection="1"/>
    <xf numFmtId="9" fontId="0" fillId="3" borderId="10" xfId="0" applyNumberFormat="1" applyFill="1" applyBorder="1" applyProtection="1"/>
    <xf numFmtId="0" fontId="0" fillId="3" borderId="9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3" borderId="5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0" fillId="0" borderId="0" xfId="0" applyAlignment="1" applyProtection="1">
      <alignment horizontal="left"/>
    </xf>
    <xf numFmtId="0" fontId="4" fillId="3" borderId="15" xfId="0" applyFont="1" applyFill="1" applyBorder="1" applyAlignment="1" applyProtection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</xf>
    <xf numFmtId="0" fontId="4" fillId="3" borderId="17" xfId="0" applyFont="1" applyFill="1" applyBorder="1" applyAlignment="1" applyProtection="1">
      <alignment horizontal="center" vertical="top" wrapText="1"/>
    </xf>
    <xf numFmtId="0" fontId="5" fillId="3" borderId="18" xfId="0" applyFont="1" applyFill="1" applyBorder="1" applyProtection="1"/>
    <xf numFmtId="10" fontId="5" fillId="3" borderId="40" xfId="0" applyNumberFormat="1" applyFont="1" applyFill="1" applyBorder="1" applyAlignment="1" applyProtection="1">
      <alignment horizontal="right"/>
    </xf>
    <xf numFmtId="10" fontId="5" fillId="3" borderId="19" xfId="0" applyNumberFormat="1" applyFont="1" applyFill="1" applyBorder="1" applyAlignment="1" applyProtection="1">
      <alignment horizontal="right"/>
    </xf>
    <xf numFmtId="10" fontId="5" fillId="3" borderId="20" xfId="0" applyNumberFormat="1" applyFont="1" applyFill="1" applyBorder="1" applyAlignment="1" applyProtection="1">
      <alignment horizontal="right"/>
    </xf>
    <xf numFmtId="0" fontId="0" fillId="3" borderId="21" xfId="0" applyFill="1" applyBorder="1" applyProtection="1"/>
    <xf numFmtId="0" fontId="5" fillId="3" borderId="8" xfId="0" applyFont="1" applyFill="1" applyBorder="1" applyAlignment="1" applyProtection="1">
      <alignment horizontal="right" vertical="center" wrapText="1"/>
    </xf>
    <xf numFmtId="0" fontId="5" fillId="3" borderId="23" xfId="0" applyFont="1" applyFill="1" applyBorder="1" applyAlignment="1" applyProtection="1">
      <alignment horizontal="right" vertical="center" wrapText="1"/>
    </xf>
    <xf numFmtId="0" fontId="0" fillId="0" borderId="21" xfId="0" applyBorder="1" applyProtection="1"/>
    <xf numFmtId="165" fontId="0" fillId="3" borderId="4" xfId="0" applyNumberFormat="1" applyFill="1" applyBorder="1" applyProtection="1"/>
    <xf numFmtId="165" fontId="0" fillId="0" borderId="8" xfId="0" applyNumberFormat="1" applyBorder="1" applyProtection="1"/>
    <xf numFmtId="165" fontId="0" fillId="0" borderId="23" xfId="0" applyNumberFormat="1" applyBorder="1" applyProtection="1"/>
    <xf numFmtId="0" fontId="2" fillId="0" borderId="24" xfId="0" applyFont="1" applyBorder="1" applyProtection="1"/>
    <xf numFmtId="165" fontId="2" fillId="3" borderId="41" xfId="0" applyNumberFormat="1" applyFont="1" applyFill="1" applyBorder="1" applyProtection="1"/>
    <xf numFmtId="165" fontId="2" fillId="0" borderId="25" xfId="0" applyNumberFormat="1" applyFont="1" applyBorder="1" applyProtection="1"/>
    <xf numFmtId="165" fontId="2" fillId="0" borderId="26" xfId="0" applyNumberFormat="1" applyFont="1" applyBorder="1" applyProtection="1"/>
    <xf numFmtId="0" fontId="2" fillId="3" borderId="27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left" vertical="center" indent="2"/>
    </xf>
    <xf numFmtId="6" fontId="0" fillId="0" borderId="0" xfId="0" applyNumberFormat="1" applyProtection="1"/>
    <xf numFmtId="6" fontId="0" fillId="0" borderId="31" xfId="0" applyNumberFormat="1" applyBorder="1" applyProtection="1"/>
    <xf numFmtId="0" fontId="0" fillId="0" borderId="30" xfId="0" applyBorder="1" applyProtection="1"/>
    <xf numFmtId="0" fontId="0" fillId="0" borderId="31" xfId="0" applyBorder="1" applyProtection="1"/>
    <xf numFmtId="0" fontId="0" fillId="0" borderId="42" xfId="0" applyBorder="1" applyProtection="1"/>
    <xf numFmtId="6" fontId="2" fillId="0" borderId="43" xfId="0" applyNumberFormat="1" applyFont="1" applyBorder="1" applyProtection="1"/>
    <xf numFmtId="6" fontId="2" fillId="0" borderId="44" xfId="0" applyNumberFormat="1" applyFont="1" applyBorder="1" applyProtection="1"/>
    <xf numFmtId="166" fontId="0" fillId="0" borderId="0" xfId="0" applyNumberFormat="1" applyProtection="1"/>
    <xf numFmtId="168" fontId="0" fillId="0" borderId="0" xfId="0" applyNumberFormat="1" applyProtection="1"/>
    <xf numFmtId="0" fontId="2" fillId="0" borderId="42" xfId="0" applyFont="1" applyBorder="1" applyProtection="1"/>
    <xf numFmtId="168" fontId="2" fillId="0" borderId="43" xfId="0" applyNumberFormat="1" applyFont="1" applyBorder="1" applyProtection="1"/>
    <xf numFmtId="0" fontId="2" fillId="0" borderId="45" xfId="0" applyFont="1" applyBorder="1" applyAlignment="1" applyProtection="1">
      <alignment horizontal="center"/>
    </xf>
    <xf numFmtId="0" fontId="2" fillId="0" borderId="46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6" fillId="0" borderId="30" xfId="0" applyFont="1" applyBorder="1" applyProtection="1"/>
    <xf numFmtId="165" fontId="6" fillId="3" borderId="0" xfId="0" applyNumberFormat="1" applyFont="1" applyFill="1" applyProtection="1"/>
    <xf numFmtId="165" fontId="6" fillId="0" borderId="0" xfId="0" applyNumberFormat="1" applyFont="1" applyProtection="1"/>
    <xf numFmtId="165" fontId="6" fillId="0" borderId="31" xfId="0" applyNumberFormat="1" applyFont="1" applyBorder="1" applyProtection="1"/>
    <xf numFmtId="0" fontId="6" fillId="0" borderId="32" xfId="0" applyFont="1" applyBorder="1" applyProtection="1"/>
    <xf numFmtId="0" fontId="0" fillId="0" borderId="48" xfId="0" applyBorder="1" applyProtection="1"/>
    <xf numFmtId="0" fontId="0" fillId="0" borderId="5" xfId="0" applyBorder="1" applyProtection="1"/>
    <xf numFmtId="0" fontId="0" fillId="0" borderId="49" xfId="0" applyBorder="1" applyProtection="1"/>
    <xf numFmtId="0" fontId="6" fillId="0" borderId="30" xfId="0" applyFont="1" applyBorder="1" applyAlignment="1" applyProtection="1">
      <alignment horizontal="left" vertical="center" indent="2"/>
    </xf>
    <xf numFmtId="6" fontId="6" fillId="3" borderId="0" xfId="0" applyNumberFormat="1" applyFont="1" applyFill="1" applyProtection="1"/>
    <xf numFmtId="6" fontId="6" fillId="0" borderId="0" xfId="0" applyNumberFormat="1" applyFont="1" applyProtection="1"/>
    <xf numFmtId="6" fontId="6" fillId="0" borderId="31" xfId="0" applyNumberFormat="1" applyFont="1" applyBorder="1" applyProtection="1"/>
    <xf numFmtId="0" fontId="6" fillId="0" borderId="33" xfId="0" applyFont="1" applyBorder="1" applyAlignment="1" applyProtection="1">
      <alignment horizontal="left" vertical="center" indent="2"/>
    </xf>
    <xf numFmtId="0" fontId="6" fillId="0" borderId="42" xfId="0" applyFont="1" applyBorder="1" applyProtection="1"/>
    <xf numFmtId="6" fontId="7" fillId="3" borderId="43" xfId="0" applyNumberFormat="1" applyFont="1" applyFill="1" applyBorder="1" applyProtection="1"/>
    <xf numFmtId="6" fontId="7" fillId="0" borderId="43" xfId="0" applyNumberFormat="1" applyFont="1" applyBorder="1" applyProtection="1"/>
    <xf numFmtId="6" fontId="7" fillId="0" borderId="44" xfId="0" applyNumberFormat="1" applyFont="1" applyBorder="1" applyProtection="1"/>
    <xf numFmtId="0" fontId="6" fillId="0" borderId="50" xfId="0" applyFont="1" applyBorder="1" applyProtection="1"/>
    <xf numFmtId="165" fontId="0" fillId="0" borderId="51" xfId="0" applyNumberFormat="1" applyBorder="1" applyProtection="1"/>
    <xf numFmtId="165" fontId="0" fillId="0" borderId="52" xfId="0" applyNumberFormat="1" applyBorder="1" applyProtection="1"/>
    <xf numFmtId="165" fontId="0" fillId="0" borderId="53" xfId="0" applyNumberFormat="1" applyBorder="1" applyProtection="1"/>
    <xf numFmtId="0" fontId="7" fillId="0" borderId="54" xfId="0" applyFont="1" applyBorder="1" applyProtection="1"/>
    <xf numFmtId="8" fontId="0" fillId="0" borderId="0" xfId="0" applyNumberFormat="1" applyProtection="1"/>
    <xf numFmtId="165" fontId="0" fillId="0" borderId="0" xfId="0" applyNumberFormat="1" applyProtection="1"/>
    <xf numFmtId="0" fontId="5" fillId="0" borderId="0" xfId="0" applyFont="1" applyProtection="1"/>
    <xf numFmtId="0" fontId="8" fillId="5" borderId="27" xfId="0" applyFont="1" applyFill="1" applyBorder="1" applyAlignment="1" applyProtection="1">
      <alignment vertical="center" wrapText="1"/>
    </xf>
    <xf numFmtId="0" fontId="8" fillId="5" borderId="28" xfId="0" applyFont="1" applyFill="1" applyBorder="1" applyAlignment="1" applyProtection="1">
      <alignment vertical="center" wrapText="1"/>
    </xf>
    <xf numFmtId="0" fontId="8" fillId="5" borderId="29" xfId="0" applyFont="1" applyFill="1" applyBorder="1" applyAlignment="1" applyProtection="1">
      <alignment vertical="center" wrapText="1"/>
    </xf>
    <xf numFmtId="0" fontId="8" fillId="5" borderId="0" xfId="0" applyFont="1" applyFill="1" applyAlignment="1" applyProtection="1">
      <alignment vertical="center" wrapText="1"/>
    </xf>
    <xf numFmtId="0" fontId="9" fillId="5" borderId="33" xfId="0" applyFont="1" applyFill="1" applyBorder="1" applyAlignment="1" applyProtection="1">
      <alignment horizontal="center" vertical="center" wrapText="1"/>
    </xf>
    <xf numFmtId="0" fontId="9" fillId="5" borderId="35" xfId="0" applyFont="1" applyFill="1" applyBorder="1" applyAlignment="1" applyProtection="1">
      <alignment horizontal="center" vertical="center" wrapText="1"/>
    </xf>
    <xf numFmtId="0" fontId="9" fillId="5" borderId="37" xfId="0" applyFont="1" applyFill="1" applyBorder="1" applyAlignment="1" applyProtection="1">
      <alignment horizontal="center" vertical="center"/>
    </xf>
    <xf numFmtId="0" fontId="9" fillId="5" borderId="36" xfId="0" applyFont="1" applyFill="1" applyBorder="1" applyAlignment="1" applyProtection="1">
      <alignment horizontal="center" vertical="center"/>
    </xf>
    <xf numFmtId="0" fontId="9" fillId="5" borderId="16" xfId="0" applyFont="1" applyFill="1" applyBorder="1" applyAlignment="1" applyProtection="1">
      <alignment vertical="center" wrapText="1"/>
    </xf>
    <xf numFmtId="0" fontId="9" fillId="5" borderId="39" xfId="0" applyFont="1" applyFill="1" applyBorder="1" applyAlignment="1" applyProtection="1">
      <alignment vertical="center" wrapText="1"/>
    </xf>
    <xf numFmtId="0" fontId="10" fillId="5" borderId="0" xfId="0" applyFont="1" applyFill="1" applyAlignment="1" applyProtection="1">
      <alignment vertical="center" wrapText="1"/>
    </xf>
    <xf numFmtId="0" fontId="10" fillId="5" borderId="34" xfId="0" applyFont="1" applyFill="1" applyBorder="1" applyAlignment="1" applyProtection="1">
      <alignment vertical="center" wrapText="1"/>
    </xf>
    <xf numFmtId="0" fontId="9" fillId="5" borderId="32" xfId="0" applyFont="1" applyFill="1" applyBorder="1" applyAlignment="1" applyProtection="1">
      <alignment horizontal="center" vertical="center" wrapText="1"/>
    </xf>
    <xf numFmtId="0" fontId="12" fillId="5" borderId="0" xfId="0" applyFont="1" applyFill="1" applyAlignment="1" applyProtection="1">
      <alignment vertical="center" wrapText="1"/>
    </xf>
    <xf numFmtId="0" fontId="0" fillId="5" borderId="0" xfId="0" applyFill="1" applyAlignment="1" applyProtection="1">
      <alignment vertical="center"/>
    </xf>
    <xf numFmtId="0" fontId="7" fillId="0" borderId="55" xfId="0" applyFont="1" applyBorder="1" applyProtection="1"/>
    <xf numFmtId="6" fontId="7" fillId="3" borderId="56" xfId="0" applyNumberFormat="1" applyFont="1" applyFill="1" applyBorder="1" applyProtection="1"/>
    <xf numFmtId="6" fontId="7" fillId="0" borderId="56" xfId="0" applyNumberFormat="1" applyFont="1" applyBorder="1" applyProtection="1"/>
    <xf numFmtId="6" fontId="7" fillId="0" borderId="57" xfId="0" applyNumberFormat="1" applyFont="1" applyBorder="1" applyProtection="1"/>
    <xf numFmtId="6" fontId="7" fillId="3" borderId="34" xfId="0" applyNumberFormat="1" applyFont="1" applyFill="1" applyBorder="1" applyProtection="1"/>
    <xf numFmtId="6" fontId="7" fillId="0" borderId="34" xfId="0" applyNumberFormat="1" applyFont="1" applyBorder="1" applyProtection="1"/>
    <xf numFmtId="6" fontId="7" fillId="0" borderId="36" xfId="0" applyNumberFormat="1" applyFont="1" applyBorder="1" applyProtection="1"/>
    <xf numFmtId="0" fontId="7" fillId="0" borderId="30" xfId="0" applyFont="1" applyBorder="1" applyProtection="1"/>
    <xf numFmtId="6" fontId="7" fillId="3" borderId="0" xfId="0" applyNumberFormat="1" applyFont="1" applyFill="1" applyBorder="1" applyProtection="1"/>
    <xf numFmtId="6" fontId="7" fillId="0" borderId="0" xfId="0" applyNumberFormat="1" applyFont="1" applyBorder="1" applyProtection="1"/>
    <xf numFmtId="6" fontId="7" fillId="0" borderId="31" xfId="0" applyNumberFormat="1" applyFont="1" applyBorder="1" applyProtection="1"/>
    <xf numFmtId="0" fontId="2" fillId="0" borderId="58" xfId="0" applyFont="1" applyBorder="1" applyProtection="1"/>
    <xf numFmtId="0" fontId="0" fillId="0" borderId="59" xfId="0" applyBorder="1" applyProtection="1"/>
    <xf numFmtId="165" fontId="2" fillId="0" borderId="60" xfId="0" applyNumberFormat="1" applyFont="1" applyBorder="1" applyProtection="1"/>
    <xf numFmtId="0" fontId="2" fillId="0" borderId="61" xfId="0" applyFont="1" applyBorder="1" applyProtection="1"/>
    <xf numFmtId="0" fontId="0" fillId="0" borderId="11" xfId="0" applyBorder="1" applyProtection="1"/>
    <xf numFmtId="165" fontId="2" fillId="0" borderId="62" xfId="0" applyNumberFormat="1" applyFont="1" applyBorder="1" applyProtection="1"/>
    <xf numFmtId="0" fontId="2" fillId="0" borderId="63" xfId="0" applyFont="1" applyBorder="1" applyProtection="1"/>
    <xf numFmtId="0" fontId="0" fillId="0" borderId="64" xfId="0" applyBorder="1" applyProtection="1"/>
    <xf numFmtId="165" fontId="2" fillId="0" borderId="65" xfId="0" applyNumberFormat="1" applyFont="1" applyBorder="1" applyProtection="1"/>
    <xf numFmtId="0" fontId="14" fillId="0" borderId="0" xfId="4" applyFont="1"/>
    <xf numFmtId="0" fontId="8" fillId="0" borderId="0" xfId="4" applyFont="1"/>
    <xf numFmtId="0" fontId="11" fillId="0" borderId="0" xfId="4"/>
    <xf numFmtId="0" fontId="11" fillId="0" borderId="0" xfId="4" applyAlignment="1">
      <alignment horizontal="left" wrapText="1"/>
    </xf>
    <xf numFmtId="0" fontId="11" fillId="0" borderId="0" xfId="4" applyAlignment="1">
      <alignment horizontal="left"/>
    </xf>
    <xf numFmtId="0" fontId="11" fillId="0" borderId="0" xfId="4" applyAlignment="1">
      <alignment horizontal="left" wrapText="1"/>
    </xf>
    <xf numFmtId="0" fontId="15" fillId="0" borderId="0" xfId="5" applyAlignment="1" applyProtection="1"/>
  </cellXfs>
  <cellStyles count="6">
    <cellStyle name="Comma" xfId="1" builtinId="3"/>
    <cellStyle name="Currency" xfId="2" builtinId="4"/>
    <cellStyle name="Hyperlink 2" xfId="5" xr:uid="{55715EFB-D3B5-4C5E-9973-178EA5C84AA5}"/>
    <cellStyle name="Normal" xfId="0" builtinId="0"/>
    <cellStyle name="Normal 4" xfId="4" xr:uid="{C9FE2E8B-82D1-4BF6-BB9E-33B102933EA3}"/>
    <cellStyle name="Percent" xfId="3" builtinId="5"/>
  </cellStyles>
  <dxfs count="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82550</xdr:rowOff>
    </xdr:from>
    <xdr:to>
      <xdr:col>16</xdr:col>
      <xdr:colOff>438150</xdr:colOff>
      <xdr:row>34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9B2F5A-7A8D-46A2-9CA7-9E16A0A4B9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700" r="3114" b="836"/>
        <a:stretch/>
      </xdr:blipFill>
      <xdr:spPr>
        <a:xfrm>
          <a:off x="9525" y="311150"/>
          <a:ext cx="9699625" cy="5156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tnjon\AppData\Local\Microsoft\Windows\INetCache\Content.Outlook\49H8J7AI\211008-T-ICSA-99PFC1-E1-Min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finitions"/>
      <sheetName val="Coversheet"/>
      <sheetName val="Client Details"/>
      <sheetName val="Facility Details"/>
      <sheetName val="Transition Roster"/>
      <sheetName val="Care Worker School Terms Roster"/>
      <sheetName val="School Hol &amp; Pub Hol Roster"/>
      <sheetName val="Supervisor &amp; Other Award Hours"/>
      <sheetName val="Standard Incidentals"/>
      <sheetName val="Non Standard Incidentals"/>
      <sheetName val="Placement Period Allocations"/>
      <sheetName val="WE-PH-SH"/>
      <sheetName val="Casual Pay Rates"/>
      <sheetName val="Out Year Workings"/>
      <sheetName val="Version"/>
    </sheetNames>
    <sheetDataSet>
      <sheetData sheetId="0"/>
      <sheetData sheetId="1"/>
      <sheetData sheetId="2">
        <row r="24">
          <cell r="L24">
            <v>44481</v>
          </cell>
        </row>
        <row r="25">
          <cell r="L25">
            <v>44570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health.gov.au/resources/apps-and-tools/health-workforce-locator/health-workforce-loc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0283-1B52-4331-A776-CF6552F39F9B}">
  <sheetPr>
    <tabColor theme="7"/>
    <pageSetUpPr fitToPage="1"/>
  </sheetPr>
  <dimension ref="B1:N79"/>
  <sheetViews>
    <sheetView zoomScale="85" zoomScaleNormal="85" workbookViewId="0">
      <selection activeCell="C9" sqref="C9"/>
    </sheetView>
  </sheetViews>
  <sheetFormatPr defaultColWidth="8.81640625" defaultRowHeight="14.5" x14ac:dyDescent="0.35"/>
  <cols>
    <col min="1" max="1" width="4.1796875" style="17" customWidth="1"/>
    <col min="2" max="2" width="52.26953125" style="17" customWidth="1"/>
    <col min="3" max="9" width="13.1796875" style="17" customWidth="1"/>
    <col min="10" max="10" width="8.81640625" style="17"/>
    <col min="11" max="11" width="56.1796875" style="17" customWidth="1"/>
    <col min="12" max="12" width="13.7265625" style="17" customWidth="1"/>
    <col min="13" max="13" width="15.81640625" style="17" customWidth="1"/>
    <col min="14" max="14" width="18.54296875" style="17" customWidth="1"/>
    <col min="15" max="16384" width="8.81640625" style="17"/>
  </cols>
  <sheetData>
    <row r="1" spans="2:13" ht="21" x14ac:dyDescent="0.5">
      <c r="B1" s="18" t="s">
        <v>32</v>
      </c>
      <c r="I1" s="1"/>
    </row>
    <row r="2" spans="2:13" x14ac:dyDescent="0.35">
      <c r="B2" s="19"/>
      <c r="I2" s="1"/>
    </row>
    <row r="3" spans="2:13" ht="35.25" customHeight="1" x14ac:dyDescent="0.35">
      <c r="B3" s="20" t="s">
        <v>1</v>
      </c>
      <c r="C3" s="21" t="s">
        <v>2</v>
      </c>
      <c r="D3" s="22"/>
      <c r="E3" s="23"/>
      <c r="F3" s="24" t="s">
        <v>3</v>
      </c>
      <c r="G3" s="25"/>
    </row>
    <row r="4" spans="2:13" ht="29" x14ac:dyDescent="0.35">
      <c r="B4" s="26"/>
      <c r="C4" s="27" t="s">
        <v>33</v>
      </c>
      <c r="D4" s="28"/>
      <c r="E4" s="29" t="s">
        <v>34</v>
      </c>
      <c r="F4" s="30" t="s">
        <v>5</v>
      </c>
      <c r="G4" s="30" t="s">
        <v>6</v>
      </c>
    </row>
    <row r="5" spans="2:13" x14ac:dyDescent="0.35">
      <c r="B5" s="31" t="s">
        <v>7</v>
      </c>
      <c r="C5" s="15"/>
      <c r="E5" s="15"/>
      <c r="F5" s="32">
        <v>0</v>
      </c>
      <c r="G5" s="32">
        <v>0.04</v>
      </c>
    </row>
    <row r="6" spans="2:13" x14ac:dyDescent="0.35">
      <c r="B6" s="33" t="s">
        <v>8</v>
      </c>
      <c r="C6" s="16"/>
      <c r="E6" s="16"/>
      <c r="F6" s="34">
        <v>0</v>
      </c>
      <c r="G6" s="34">
        <v>0.04</v>
      </c>
    </row>
    <row r="7" spans="2:13" x14ac:dyDescent="0.35">
      <c r="B7" s="33" t="s">
        <v>9</v>
      </c>
      <c r="C7" s="16"/>
      <c r="E7" s="16"/>
      <c r="F7" s="34">
        <v>0.08</v>
      </c>
      <c r="G7" s="34">
        <v>0.04</v>
      </c>
    </row>
    <row r="8" spans="2:13" x14ac:dyDescent="0.35">
      <c r="B8" s="33" t="s">
        <v>10</v>
      </c>
      <c r="C8" s="16"/>
      <c r="E8" s="16"/>
      <c r="F8" s="34">
        <v>0.25</v>
      </c>
      <c r="G8" s="34">
        <v>0.04</v>
      </c>
    </row>
    <row r="9" spans="2:13" x14ac:dyDescent="0.35">
      <c r="B9" s="35" t="s">
        <v>11</v>
      </c>
      <c r="C9" s="16"/>
      <c r="E9" s="16"/>
      <c r="F9" s="36">
        <v>0.28999999999999998</v>
      </c>
      <c r="G9" s="36">
        <v>0.04</v>
      </c>
    </row>
    <row r="10" spans="2:13" ht="15" thickBot="1" x14ac:dyDescent="0.4">
      <c r="B10" s="37"/>
      <c r="C10" s="38"/>
      <c r="D10" s="38"/>
      <c r="E10" s="39"/>
      <c r="F10" s="40"/>
      <c r="G10" s="41"/>
    </row>
    <row r="11" spans="2:13" ht="15" thickBot="1" x14ac:dyDescent="0.4">
      <c r="B11" s="42"/>
      <c r="C11" s="43">
        <f>SUM(C5:C9)</f>
        <v>0</v>
      </c>
      <c r="D11" s="44"/>
      <c r="E11" s="43">
        <f>SUM(E5:E9)</f>
        <v>0</v>
      </c>
      <c r="F11" s="38"/>
      <c r="G11" s="39"/>
    </row>
    <row r="12" spans="2:13" x14ac:dyDescent="0.35">
      <c r="B12" s="45"/>
      <c r="C12" s="46"/>
      <c r="D12" s="46"/>
      <c r="E12" s="47"/>
      <c r="F12" s="46"/>
      <c r="G12" s="47"/>
    </row>
    <row r="13" spans="2:13" ht="15" thickBot="1" x14ac:dyDescent="0.4">
      <c r="L13" s="48"/>
      <c r="M13" s="48"/>
    </row>
    <row r="14" spans="2:13" ht="30.75" customHeight="1" thickBot="1" x14ac:dyDescent="0.4">
      <c r="B14" s="49" t="s">
        <v>12</v>
      </c>
      <c r="C14" s="50"/>
      <c r="D14" s="50"/>
      <c r="E14" s="50"/>
      <c r="F14" s="50"/>
      <c r="G14" s="50"/>
      <c r="H14" s="50"/>
      <c r="I14" s="51"/>
      <c r="L14" s="48"/>
      <c r="M14" s="48"/>
    </row>
    <row r="15" spans="2:13" ht="29.25" customHeight="1" x14ac:dyDescent="0.35">
      <c r="B15" s="52" t="s">
        <v>35</v>
      </c>
      <c r="C15" s="53">
        <v>4.8000000000000001E-2</v>
      </c>
      <c r="D15" s="54">
        <v>3.5000000000000003E-2</v>
      </c>
      <c r="E15" s="54">
        <v>2.5000000000000001E-2</v>
      </c>
      <c r="F15" s="54">
        <v>2.5000000000000001E-2</v>
      </c>
      <c r="G15" s="54">
        <v>2.5000000000000001E-2</v>
      </c>
      <c r="H15" s="54">
        <v>2.5000000000000001E-2</v>
      </c>
      <c r="I15" s="55">
        <v>2.5000000000000001E-2</v>
      </c>
    </row>
    <row r="16" spans="2:13" ht="14.15" customHeight="1" x14ac:dyDescent="0.35">
      <c r="B16" s="56" t="s">
        <v>13</v>
      </c>
      <c r="C16" s="57" t="s">
        <v>48</v>
      </c>
      <c r="D16" s="57" t="s">
        <v>49</v>
      </c>
      <c r="E16" s="57" t="s">
        <v>50</v>
      </c>
      <c r="F16" s="57" t="s">
        <v>51</v>
      </c>
      <c r="G16" s="57" t="s">
        <v>52</v>
      </c>
      <c r="H16" s="57" t="s">
        <v>53</v>
      </c>
      <c r="I16" s="58" t="s">
        <v>54</v>
      </c>
    </row>
    <row r="17" spans="2:14" x14ac:dyDescent="0.35">
      <c r="B17" s="59" t="s">
        <v>36</v>
      </c>
      <c r="C17" s="60">
        <v>15844.290411556938</v>
      </c>
      <c r="D17" s="61">
        <f>+C19</f>
        <v>16604.816351311671</v>
      </c>
      <c r="E17" s="61">
        <f>D19</f>
        <v>17185.984923607579</v>
      </c>
      <c r="F17" s="61">
        <f t="shared" ref="F17:I17" si="0">+E19</f>
        <v>17615.634546697769</v>
      </c>
      <c r="G17" s="61">
        <f t="shared" si="0"/>
        <v>18056.025410365215</v>
      </c>
      <c r="H17" s="61">
        <f t="shared" si="0"/>
        <v>18507.426045624346</v>
      </c>
      <c r="I17" s="62">
        <f t="shared" si="0"/>
        <v>18970.111696764954</v>
      </c>
    </row>
    <row r="18" spans="2:14" x14ac:dyDescent="0.35">
      <c r="B18" s="59" t="s">
        <v>37</v>
      </c>
      <c r="C18" s="60">
        <f>+C17*C15</f>
        <v>760.52593975473303</v>
      </c>
      <c r="D18" s="61">
        <f>+D17*D15</f>
        <v>581.16857229590858</v>
      </c>
      <c r="E18" s="61">
        <f>+E17*E15</f>
        <v>429.64962309018949</v>
      </c>
      <c r="F18" s="61">
        <f>+F17*F15</f>
        <v>440.39086366744425</v>
      </c>
      <c r="G18" s="61">
        <f>+G17*G15</f>
        <v>451.40063525913041</v>
      </c>
      <c r="H18" s="61">
        <f>+H17*H15</f>
        <v>462.68565114060868</v>
      </c>
      <c r="I18" s="62">
        <f>+I17*I15</f>
        <v>474.25279241912386</v>
      </c>
    </row>
    <row r="19" spans="2:14" ht="15" thickBot="1" x14ac:dyDescent="0.4">
      <c r="B19" s="63" t="s">
        <v>46</v>
      </c>
      <c r="C19" s="64">
        <f>SUM(C17:C18)</f>
        <v>16604.816351311671</v>
      </c>
      <c r="D19" s="65">
        <f>SUM(D17:D18)</f>
        <v>17185.984923607579</v>
      </c>
      <c r="E19" s="65">
        <f>SUM(E17:E18)</f>
        <v>17615.634546697769</v>
      </c>
      <c r="F19" s="65">
        <f>SUM(F17:F18)</f>
        <v>18056.025410365215</v>
      </c>
      <c r="G19" s="65">
        <f>SUM(G17:G18)</f>
        <v>18507.426045624346</v>
      </c>
      <c r="H19" s="65">
        <f>SUM(H17:H18)</f>
        <v>18970.111696764954</v>
      </c>
      <c r="I19" s="66">
        <f>SUM(I17:I18)</f>
        <v>19444.364489184078</v>
      </c>
    </row>
    <row r="20" spans="2:14" ht="14.15" customHeight="1" thickBot="1" x14ac:dyDescent="0.4"/>
    <row r="21" spans="2:14" ht="43.5" customHeight="1" thickBot="1" x14ac:dyDescent="0.4">
      <c r="B21" s="67" t="s">
        <v>16</v>
      </c>
      <c r="C21" s="68"/>
      <c r="D21" s="68"/>
      <c r="E21" s="68"/>
      <c r="F21" s="68"/>
      <c r="G21" s="68"/>
      <c r="H21" s="68"/>
      <c r="I21" s="69"/>
      <c r="L21" s="70" t="s">
        <v>45</v>
      </c>
      <c r="M21" s="71"/>
      <c r="N21" s="72"/>
    </row>
    <row r="22" spans="2:14" ht="15" hidden="1" thickBot="1" x14ac:dyDescent="0.4">
      <c r="B22" s="73" t="s">
        <v>7</v>
      </c>
      <c r="C22" s="74">
        <f>(C$19*$C5)+((C$19*($C5*$F5))+(C$19*($E5*$G5)))</f>
        <v>0</v>
      </c>
      <c r="D22" s="74">
        <f>(D$19*$C5)+((D$19*($C5*$F5))+(D$19*($E5*$G5)))</f>
        <v>0</v>
      </c>
      <c r="E22" s="74">
        <f>(E$19*$C5)+((E$19*($C5*$F5))+(E$19*($E5*$G5)))</f>
        <v>0</v>
      </c>
      <c r="F22" s="74">
        <f>(F$19*$C5)+((F$19*($C5*$F5))+(F$19*($E5*$G5)))</f>
        <v>0</v>
      </c>
      <c r="G22" s="74">
        <f>(G$19*$C5)+((G$19*($C5*$F5))+(G$19*($E5*$G5)))</f>
        <v>0</v>
      </c>
      <c r="H22" s="74">
        <f>(H$19*$C5)+((H$19*($C5*$F5))+(H$19*($E5*$G5)))</f>
        <v>0</v>
      </c>
      <c r="I22" s="75">
        <f>(I$19*$C5)+((I$19*($C5*$F5))+(I$19*($E5*$G5)))</f>
        <v>0</v>
      </c>
    </row>
    <row r="23" spans="2:14" ht="15" hidden="1" thickBot="1" x14ac:dyDescent="0.4">
      <c r="B23" s="73" t="s">
        <v>8</v>
      </c>
      <c r="C23" s="74">
        <f>(C$19*$C6)+((C$19*($C6*$F6))+(C$19*($E6*$G6)))</f>
        <v>0</v>
      </c>
      <c r="D23" s="74">
        <f>(D$19*$C6)+((D$19*($C6*$F6))+(D$19*($E6*$G6)))</f>
        <v>0</v>
      </c>
      <c r="E23" s="74">
        <f>(E$19*$C6)+((E$19*($C6*$F6))+(E$19*($E6*$G6)))</f>
        <v>0</v>
      </c>
      <c r="F23" s="74">
        <f>(F$19*$C6)+((F$19*($C6*$F6))+(F$19*($E6*$G6)))</f>
        <v>0</v>
      </c>
      <c r="G23" s="74">
        <f>(G$19*$C6)+((G$19*($C6*$F6))+(G$19*($E6*$G6)))</f>
        <v>0</v>
      </c>
      <c r="H23" s="74">
        <f>(H$19*$C6)+((H$19*($C6*$F6))+(H$19*($E6*$G6)))</f>
        <v>0</v>
      </c>
      <c r="I23" s="75">
        <f>(I$19*$C6)+((I$19*($C6*$F6))+(I$19*($E6*$G6)))</f>
        <v>0</v>
      </c>
    </row>
    <row r="24" spans="2:14" ht="15" hidden="1" thickBot="1" x14ac:dyDescent="0.4">
      <c r="B24" s="73" t="s">
        <v>9</v>
      </c>
      <c r="C24" s="74">
        <f>(C$19*$C7)+((C$19*($C7*$F7))+(C$19*($E7*$G7)))</f>
        <v>0</v>
      </c>
      <c r="D24" s="74">
        <f>(D$19*$C7)+((D$19*($C7*$F7))+(D$19*($E7*$G7)))</f>
        <v>0</v>
      </c>
      <c r="E24" s="74">
        <f>(E$19*$C7)+((E$19*($C7*$F7))+(E$19*($E7*$G7)))</f>
        <v>0</v>
      </c>
      <c r="F24" s="74">
        <f>(F$19*$C7)+((F$19*($C7*$F7))+(F$19*($E7*$G7)))</f>
        <v>0</v>
      </c>
      <c r="G24" s="74">
        <f>(G$19*$C7)+((G$19*($C7*$F7))+(G$19*($E7*$G7)))</f>
        <v>0</v>
      </c>
      <c r="H24" s="74">
        <f>(H$19*$C7)+((H$19*($C7*$F7))+(H$19*($E7*$G7)))</f>
        <v>0</v>
      </c>
      <c r="I24" s="75">
        <f>(I$19*$C7)+((I$19*($C7*$F7))+(I$19*($E7*$G7)))</f>
        <v>0</v>
      </c>
    </row>
    <row r="25" spans="2:14" ht="15" hidden="1" thickBot="1" x14ac:dyDescent="0.4">
      <c r="B25" s="73" t="s">
        <v>10</v>
      </c>
      <c r="C25" s="74">
        <f>(C$19*$C8)+((C$19*($C8*$F8))+(C$19*($E8*$G8)))</f>
        <v>0</v>
      </c>
      <c r="D25" s="74">
        <f>(D$19*$C8)+((D$19*($C8*$F8))+(D$19*($E8*$G8)))</f>
        <v>0</v>
      </c>
      <c r="E25" s="74">
        <f>(E$19*$C8)+((E$19*($C8*$F8))+(E$19*($E8*$G8)))</f>
        <v>0</v>
      </c>
      <c r="F25" s="74">
        <f>(F$19*$C8)+((F$19*($C8*$F8))+(F$19*($E8*$G8)))</f>
        <v>0</v>
      </c>
      <c r="G25" s="74">
        <f>(G$19*$C8)+((G$19*($C8*$F8))+(G$19*($E8*$G8)))</f>
        <v>0</v>
      </c>
      <c r="H25" s="74">
        <f>(H$19*$C8)+((H$19*($C8*$F8))+(H$19*($E8*$G8)))</f>
        <v>0</v>
      </c>
      <c r="I25" s="75">
        <f>(I$19*$C8)+((I$19*($C8*$F8))+(I$19*($E8*$G8)))</f>
        <v>0</v>
      </c>
    </row>
    <row r="26" spans="2:14" ht="15" hidden="1" thickBot="1" x14ac:dyDescent="0.4">
      <c r="B26" s="73" t="s">
        <v>11</v>
      </c>
      <c r="C26" s="74">
        <f>(C$19*$C9)+((C$19*($C9*$F9))+(C$19*($E9*$G9)))</f>
        <v>0</v>
      </c>
      <c r="D26" s="74">
        <f>(D$19*$C9)+((D$19*($C9*$F9))+(D$19*($E9*$G9)))</f>
        <v>0</v>
      </c>
      <c r="E26" s="74">
        <f>(E$19*$C9)+((E$19*($C9*$F9))+(E$19*($E9*$G9)))</f>
        <v>0</v>
      </c>
      <c r="F26" s="74">
        <f>(F$19*$C9)+((F$19*($C9*$F9))+(F$19*($E9*$G9)))</f>
        <v>0</v>
      </c>
      <c r="G26" s="74">
        <f>(G$19*$C9)+((G$19*($C9*$F9))+(G$19*($E9*$G9)))</f>
        <v>0</v>
      </c>
      <c r="H26" s="74">
        <f>(H$19*$C9)+((H$19*($C9*$F9))+(H$19*($E9*$G9)))</f>
        <v>0</v>
      </c>
      <c r="I26" s="75">
        <f>(I$19*$C9)+((I$19*($C9*$F9))+(I$19*($E9*$G9)))</f>
        <v>0</v>
      </c>
    </row>
    <row r="27" spans="2:14" ht="15" hidden="1" thickBot="1" x14ac:dyDescent="0.4">
      <c r="B27" s="76"/>
      <c r="I27" s="77"/>
    </row>
    <row r="28" spans="2:14" ht="15" hidden="1" thickBot="1" x14ac:dyDescent="0.4">
      <c r="B28" s="78" t="s">
        <v>15</v>
      </c>
      <c r="C28" s="79">
        <f>SUM(C22:C27)</f>
        <v>0</v>
      </c>
      <c r="D28" s="79">
        <f t="shared" ref="D28:I28" si="1">SUM(D22:D27)</f>
        <v>0</v>
      </c>
      <c r="E28" s="79">
        <f t="shared" si="1"/>
        <v>0</v>
      </c>
      <c r="F28" s="79">
        <f t="shared" si="1"/>
        <v>0</v>
      </c>
      <c r="G28" s="79">
        <f t="shared" si="1"/>
        <v>0</v>
      </c>
      <c r="H28" s="79">
        <f t="shared" si="1"/>
        <v>0</v>
      </c>
      <c r="I28" s="80">
        <f t="shared" si="1"/>
        <v>0</v>
      </c>
    </row>
    <row r="29" spans="2:14" ht="15" hidden="1" thickBot="1" x14ac:dyDescent="0.4">
      <c r="B29" s="76"/>
      <c r="I29" s="77"/>
    </row>
    <row r="30" spans="2:14" ht="15" hidden="1" thickBot="1" x14ac:dyDescent="0.4">
      <c r="B30" s="76" t="s">
        <v>38</v>
      </c>
      <c r="C30" s="81">
        <f>C19*C11</f>
        <v>0</v>
      </c>
      <c r="I30" s="77"/>
    </row>
    <row r="31" spans="2:14" ht="15" hidden="1" thickBot="1" x14ac:dyDescent="0.4">
      <c r="B31" s="76" t="s">
        <v>39</v>
      </c>
      <c r="C31" s="82">
        <f>C28-C30</f>
        <v>0</v>
      </c>
      <c r="I31" s="77"/>
    </row>
    <row r="32" spans="2:14" ht="15" hidden="1" thickBot="1" x14ac:dyDescent="0.4">
      <c r="B32" s="76" t="s">
        <v>40</v>
      </c>
      <c r="C32" s="82" t="e">
        <f>C31/C11</f>
        <v>#DIV/0!</v>
      </c>
      <c r="I32" s="77"/>
    </row>
    <row r="33" spans="2:14" ht="15" hidden="1" thickBot="1" x14ac:dyDescent="0.4">
      <c r="B33" s="83" t="s">
        <v>41</v>
      </c>
      <c r="C33" s="84" t="e">
        <f>C28/C11</f>
        <v>#DIV/0!</v>
      </c>
      <c r="I33" s="77"/>
    </row>
    <row r="34" spans="2:14" ht="15" thickBot="1" x14ac:dyDescent="0.4">
      <c r="B34" s="76"/>
      <c r="C34" s="38"/>
      <c r="I34" s="77"/>
      <c r="L34" s="85" t="s">
        <v>14</v>
      </c>
      <c r="M34" s="86" t="s">
        <v>17</v>
      </c>
      <c r="N34" s="87" t="s">
        <v>4</v>
      </c>
    </row>
    <row r="35" spans="2:14" x14ac:dyDescent="0.35">
      <c r="B35" s="88" t="s">
        <v>44</v>
      </c>
      <c r="C35" s="89">
        <f>C19</f>
        <v>16604.816351311671</v>
      </c>
      <c r="D35" s="90">
        <f t="shared" ref="D35:I35" si="2">D19</f>
        <v>17185.984923607579</v>
      </c>
      <c r="E35" s="90">
        <f t="shared" si="2"/>
        <v>17615.634546697769</v>
      </c>
      <c r="F35" s="90">
        <f t="shared" si="2"/>
        <v>18056.025410365215</v>
      </c>
      <c r="G35" s="90">
        <f t="shared" si="2"/>
        <v>18507.426045624346</v>
      </c>
      <c r="H35" s="90">
        <f t="shared" si="2"/>
        <v>18970.111696764954</v>
      </c>
      <c r="I35" s="91">
        <f t="shared" si="2"/>
        <v>19444.364489184078</v>
      </c>
      <c r="K35" s="92"/>
      <c r="L35" s="93"/>
      <c r="M35" s="94"/>
      <c r="N35" s="95"/>
    </row>
    <row r="36" spans="2:14" x14ac:dyDescent="0.35">
      <c r="B36" s="96" t="s">
        <v>7</v>
      </c>
      <c r="C36" s="97">
        <f>(C$35*$C5)+((C$35*($C5*$F5))+(C$35*($E5*$G5)))</f>
        <v>0</v>
      </c>
      <c r="D36" s="98">
        <f>(D$35*$C5)+((D$35*($C5*$F5))+(D$35*($E5*$G5)))</f>
        <v>0</v>
      </c>
      <c r="E36" s="98">
        <f>(E$35*$C5)+((E$35*($C5*$F5))+(E$35*($E5*$G5)))</f>
        <v>0</v>
      </c>
      <c r="F36" s="98">
        <f>(F$35*$C5)+((F$35*($C5*$F5))+(F$35*($E5*$G5)))</f>
        <v>0</v>
      </c>
      <c r="G36" s="98">
        <f>(G$35*$C5)+((G$35*($C5*$F5))+(G$35*($E5*$G5)))</f>
        <v>0</v>
      </c>
      <c r="H36" s="98">
        <f>(H$35*$C5)+((H$35*($C5*$F5))+(H$35*($E5*$G5)))</f>
        <v>0</v>
      </c>
      <c r="I36" s="99">
        <f>(I$35*$C5)+((I$35*($C5*$F5))+(I$35*($E5*$G5)))</f>
        <v>0</v>
      </c>
      <c r="K36" s="100" t="s">
        <v>7</v>
      </c>
      <c r="L36" s="12">
        <f>+D$35*C5</f>
        <v>0</v>
      </c>
      <c r="M36" s="13">
        <f>+D36-L36</f>
        <v>0</v>
      </c>
      <c r="N36" s="14">
        <f>+L36+M36</f>
        <v>0</v>
      </c>
    </row>
    <row r="37" spans="2:14" x14ac:dyDescent="0.35">
      <c r="B37" s="96" t="s">
        <v>8</v>
      </c>
      <c r="C37" s="97">
        <f>(C$35*$C6)+((C$35*($C6*$F6))+(C$35*($E6*$G6)))</f>
        <v>0</v>
      </c>
      <c r="D37" s="98">
        <f>(D$35*$C6)+((D$35*($C6*$F6))+(D$35*($E6*$G6)))</f>
        <v>0</v>
      </c>
      <c r="E37" s="98">
        <f>(E$35*$C6)+((E$35*($C6*$F6))+(E$35*($E6*$G6)))</f>
        <v>0</v>
      </c>
      <c r="F37" s="98">
        <f>(F$35*$C6)+((F$35*($C6*$F6))+(F$35*($E6*$G6)))</f>
        <v>0</v>
      </c>
      <c r="G37" s="98">
        <f>(G$35*$C6)+((G$35*($C6*$F6))+(G$35*($E6*$G6)))</f>
        <v>0</v>
      </c>
      <c r="H37" s="98">
        <f>(H$35*$C6)+((H$35*($C6*$F6))+(H$35*($E6*$G6)))</f>
        <v>0</v>
      </c>
      <c r="I37" s="99">
        <f>(I$35*$C6)+((I$35*($C6*$F6))+(I$35*($E6*$G6)))</f>
        <v>0</v>
      </c>
      <c r="K37" s="100" t="s">
        <v>8</v>
      </c>
      <c r="L37" s="12">
        <f>+D$35*C6</f>
        <v>0</v>
      </c>
      <c r="M37" s="13">
        <f t="shared" ref="M37:M40" si="3">+D37-L37</f>
        <v>0</v>
      </c>
      <c r="N37" s="14">
        <f>+L37+M37</f>
        <v>0</v>
      </c>
    </row>
    <row r="38" spans="2:14" x14ac:dyDescent="0.35">
      <c r="B38" s="96" t="s">
        <v>9</v>
      </c>
      <c r="C38" s="97">
        <f>(C$35*$C7)+((C$35*($C7*$F7))+(C$35*($E7*$G7)))</f>
        <v>0</v>
      </c>
      <c r="D38" s="98">
        <f>(D$35*$C7)+((D$35*($C7*$F7))+(D$35*($E7*$G7)))</f>
        <v>0</v>
      </c>
      <c r="E38" s="98">
        <f>(E$35*$C7)+((E$35*($C7*$F7))+(E$35*($E7*$G7)))</f>
        <v>0</v>
      </c>
      <c r="F38" s="98">
        <f>(F$35*$C7)+((F$35*($C7*$F7))+(F$35*($E7*$G7)))</f>
        <v>0</v>
      </c>
      <c r="G38" s="98">
        <f>(G$35*$C7)+((G$35*($C7*$F7))+(G$35*($E7*$G7)))</f>
        <v>0</v>
      </c>
      <c r="H38" s="98">
        <f>(H$35*$C7)+((H$35*($C7*$F7))+(H$35*($E7*$G7)))</f>
        <v>0</v>
      </c>
      <c r="I38" s="99">
        <f>(I$35*$C7)+((I$35*($C7*$F7))+(I$35*($E7*$G7)))</f>
        <v>0</v>
      </c>
      <c r="K38" s="100" t="s">
        <v>9</v>
      </c>
      <c r="L38" s="12">
        <f>+D$35*C7</f>
        <v>0</v>
      </c>
      <c r="M38" s="13">
        <f t="shared" si="3"/>
        <v>0</v>
      </c>
      <c r="N38" s="14">
        <f t="shared" ref="N38:N40" si="4">+L38+M38</f>
        <v>0</v>
      </c>
    </row>
    <row r="39" spans="2:14" x14ac:dyDescent="0.35">
      <c r="B39" s="96" t="s">
        <v>10</v>
      </c>
      <c r="C39" s="97">
        <f>(C$35*$C8)+((C$35*($C8*$F8))+(C$35*($E8*$G8)))</f>
        <v>0</v>
      </c>
      <c r="D39" s="98">
        <f>(D$35*$C8)+((D$35*($C8*$F8))+(D$35*($E8*$G8)))</f>
        <v>0</v>
      </c>
      <c r="E39" s="98">
        <f>(E$35*$C8)+((E$35*($C8*$F8))+(E$35*($E8*$G8)))</f>
        <v>0</v>
      </c>
      <c r="F39" s="98">
        <f>(F$35*$C8)+((F$35*($C8*$F8))+(F$35*($E8*$G8)))</f>
        <v>0</v>
      </c>
      <c r="G39" s="98">
        <f>(G$35*$C8)+((G$35*($C8*$F8))+(G$35*($E8*$G8)))</f>
        <v>0</v>
      </c>
      <c r="H39" s="98">
        <f>(H$35*$C8)+((H$35*($C8*$F8))+(H$35*($E8*$G8)))</f>
        <v>0</v>
      </c>
      <c r="I39" s="99">
        <f>(I$35*$C8)+((I$35*($C8*$F8))+(I$35*($E8*$G8)))</f>
        <v>0</v>
      </c>
      <c r="K39" s="100" t="s">
        <v>10</v>
      </c>
      <c r="L39" s="12">
        <f>+D$35*C8</f>
        <v>0</v>
      </c>
      <c r="M39" s="13">
        <f t="shared" si="3"/>
        <v>0</v>
      </c>
      <c r="N39" s="14">
        <f t="shared" si="4"/>
        <v>0</v>
      </c>
    </row>
    <row r="40" spans="2:14" x14ac:dyDescent="0.35">
      <c r="B40" s="96" t="s">
        <v>11</v>
      </c>
      <c r="C40" s="97">
        <f>(C$35*$C9)+((C$35*($C9*$F9))+(C$35*($E9*$G9)))</f>
        <v>0</v>
      </c>
      <c r="D40" s="98">
        <f>(D$35*$C9)+((D$35*($C9*$F9))+(D$35*($E9*$G9)))</f>
        <v>0</v>
      </c>
      <c r="E40" s="98">
        <f>(E$35*$C9)+((E$35*($C9*$F9))+(E$35*($E9*$G9)))</f>
        <v>0</v>
      </c>
      <c r="F40" s="98">
        <f>(F$35*$C9)+((F$35*($C9*$F9))+(F$35*($E9*$G9)))</f>
        <v>0</v>
      </c>
      <c r="G40" s="98">
        <f>(G$35*$C9)+((G$35*($C9*$F9))+(G$35*($E9*$G9)))</f>
        <v>0</v>
      </c>
      <c r="H40" s="98">
        <f>(H$35*$C9)+((H$35*($C9*$F9))+(H$35*($E9*$G9)))</f>
        <v>0</v>
      </c>
      <c r="I40" s="99">
        <f>(I$35*$C9)+((I$35*($C9*$F9))+(I$35*($E9*$G9)))</f>
        <v>0</v>
      </c>
      <c r="K40" s="100" t="s">
        <v>11</v>
      </c>
      <c r="L40" s="12">
        <f>+D$35*C9</f>
        <v>0</v>
      </c>
      <c r="M40" s="13">
        <f t="shared" si="3"/>
        <v>0</v>
      </c>
      <c r="N40" s="14">
        <f t="shared" si="4"/>
        <v>0</v>
      </c>
    </row>
    <row r="41" spans="2:14" ht="15" thickBot="1" x14ac:dyDescent="0.4">
      <c r="B41" s="101" t="s">
        <v>42</v>
      </c>
      <c r="C41" s="102">
        <f>MROUND(SUM(C36:C40),1)</f>
        <v>0</v>
      </c>
      <c r="D41" s="103">
        <f>MROUND(SUM(D36:D40),1)</f>
        <v>0</v>
      </c>
      <c r="E41" s="103">
        <f>MROUND(SUM(E36:E40),1)</f>
        <v>0</v>
      </c>
      <c r="F41" s="103">
        <f>MROUND(SUM(F36:F40),1)</f>
        <v>0</v>
      </c>
      <c r="G41" s="103">
        <f>SUM(G36:G40)</f>
        <v>0</v>
      </c>
      <c r="H41" s="103">
        <f>SUM(H36:H40)</f>
        <v>0</v>
      </c>
      <c r="I41" s="104">
        <f>SUM(I36:I40)</f>
        <v>0</v>
      </c>
      <c r="K41" s="105" t="s">
        <v>42</v>
      </c>
      <c r="L41" s="106">
        <f>SUM(L36:L40)</f>
        <v>0</v>
      </c>
      <c r="M41" s="107">
        <f>SUM(M36:M40)</f>
        <v>0</v>
      </c>
      <c r="N41" s="108">
        <f>SUM(N36:N40)</f>
        <v>0</v>
      </c>
    </row>
    <row r="42" spans="2:14" ht="15" thickTop="1" x14ac:dyDescent="0.35">
      <c r="B42" s="128" t="s">
        <v>15</v>
      </c>
      <c r="C42" s="129">
        <f>MROUND(C41,1)</f>
        <v>0</v>
      </c>
      <c r="D42" s="130">
        <f t="shared" ref="D42:I42" si="5">MROUND(D41,1)</f>
        <v>0</v>
      </c>
      <c r="E42" s="130">
        <f t="shared" si="5"/>
        <v>0</v>
      </c>
      <c r="F42" s="130">
        <f t="shared" si="5"/>
        <v>0</v>
      </c>
      <c r="G42" s="130">
        <f t="shared" si="5"/>
        <v>0</v>
      </c>
      <c r="H42" s="130">
        <f t="shared" si="5"/>
        <v>0</v>
      </c>
      <c r="I42" s="131">
        <f t="shared" si="5"/>
        <v>0</v>
      </c>
      <c r="K42" s="128" t="s">
        <v>15</v>
      </c>
      <c r="L42" s="139"/>
      <c r="M42" s="140"/>
      <c r="N42" s="141">
        <f t="shared" ref="N42" si="6">MROUND(N41,1)</f>
        <v>0</v>
      </c>
    </row>
    <row r="43" spans="2:14" x14ac:dyDescent="0.35">
      <c r="B43" s="135" t="s">
        <v>55</v>
      </c>
      <c r="C43" s="136">
        <f>MROUND(C42/4,0.25)</f>
        <v>0</v>
      </c>
      <c r="D43" s="137">
        <f t="shared" ref="D43:I43" si="7">MROUND(D42/4,0.25)</f>
        <v>0</v>
      </c>
      <c r="E43" s="137">
        <f t="shared" si="7"/>
        <v>0</v>
      </c>
      <c r="F43" s="137">
        <f t="shared" si="7"/>
        <v>0</v>
      </c>
      <c r="G43" s="137">
        <f t="shared" si="7"/>
        <v>0</v>
      </c>
      <c r="H43" s="137">
        <f t="shared" si="7"/>
        <v>0</v>
      </c>
      <c r="I43" s="138">
        <f t="shared" si="7"/>
        <v>0</v>
      </c>
      <c r="K43" s="135" t="s">
        <v>47</v>
      </c>
      <c r="L43" s="142"/>
      <c r="M43" s="143"/>
      <c r="N43" s="144">
        <f>MROUND(N42/4,0.25)</f>
        <v>0</v>
      </c>
    </row>
    <row r="44" spans="2:14" ht="15" thickBot="1" x14ac:dyDescent="0.4">
      <c r="B44" s="109" t="s">
        <v>47</v>
      </c>
      <c r="C44" s="132" t="e">
        <f>C42/$C$11</f>
        <v>#DIV/0!</v>
      </c>
      <c r="D44" s="133" t="e">
        <f t="shared" ref="D44:I44" si="8">D42/$C$11</f>
        <v>#DIV/0!</v>
      </c>
      <c r="E44" s="133" t="e">
        <f t="shared" si="8"/>
        <v>#DIV/0!</v>
      </c>
      <c r="F44" s="133" t="e">
        <f t="shared" si="8"/>
        <v>#DIV/0!</v>
      </c>
      <c r="G44" s="133" t="e">
        <f t="shared" si="8"/>
        <v>#DIV/0!</v>
      </c>
      <c r="H44" s="133" t="e">
        <f t="shared" si="8"/>
        <v>#DIV/0!</v>
      </c>
      <c r="I44" s="134" t="e">
        <f t="shared" si="8"/>
        <v>#DIV/0!</v>
      </c>
      <c r="K44" s="109" t="s">
        <v>47</v>
      </c>
      <c r="L44" s="145"/>
      <c r="M44" s="146"/>
      <c r="N44" s="147" t="e">
        <f t="shared" ref="N44" si="9">N42/$C$11</f>
        <v>#DIV/0!</v>
      </c>
    </row>
    <row r="45" spans="2:14" x14ac:dyDescent="0.35">
      <c r="M45" s="110"/>
    </row>
    <row r="46" spans="2:14" x14ac:dyDescent="0.35">
      <c r="C46" s="111"/>
      <c r="D46" s="111"/>
      <c r="E46" s="111"/>
      <c r="F46" s="111"/>
      <c r="G46" s="111"/>
      <c r="H46" s="111"/>
      <c r="I46" s="111"/>
    </row>
    <row r="48" spans="2:14" hidden="1" x14ac:dyDescent="0.35">
      <c r="D48" s="74"/>
    </row>
    <row r="49" spans="2:13" hidden="1" x14ac:dyDescent="0.35"/>
    <row r="50" spans="2:13" hidden="1" x14ac:dyDescent="0.35">
      <c r="B50" s="112"/>
      <c r="C50" s="112"/>
      <c r="D50" s="112"/>
      <c r="E50" s="112"/>
      <c r="F50" s="112"/>
      <c r="G50" s="112"/>
      <c r="H50" s="112"/>
      <c r="I50" s="112"/>
    </row>
    <row r="51" spans="2:13" ht="15" hidden="1" thickBot="1" x14ac:dyDescent="0.4">
      <c r="B51" s="113" t="s">
        <v>22</v>
      </c>
      <c r="C51" s="114"/>
      <c r="D51" s="114"/>
      <c r="E51" s="114"/>
      <c r="F51" s="114"/>
      <c r="G51" s="115"/>
      <c r="H51" s="116"/>
      <c r="I51" s="116"/>
    </row>
    <row r="52" spans="2:13" hidden="1" x14ac:dyDescent="0.35">
      <c r="B52" s="117" t="s">
        <v>23</v>
      </c>
      <c r="C52" s="117" t="s">
        <v>24</v>
      </c>
      <c r="D52" s="117" t="s">
        <v>25</v>
      </c>
      <c r="E52" s="117" t="s">
        <v>26</v>
      </c>
      <c r="F52" s="117" t="s">
        <v>27</v>
      </c>
      <c r="G52" s="117" t="s">
        <v>28</v>
      </c>
    </row>
    <row r="53" spans="2:13" ht="15" hidden="1" thickBot="1" x14ac:dyDescent="0.4">
      <c r="B53" s="118"/>
      <c r="C53" s="118"/>
      <c r="D53" s="118"/>
      <c r="E53" s="118"/>
      <c r="F53" s="118"/>
      <c r="G53" s="118"/>
    </row>
    <row r="54" spans="2:13" ht="15" hidden="1" thickBot="1" x14ac:dyDescent="0.4">
      <c r="B54" s="119" t="s">
        <v>18</v>
      </c>
      <c r="C54" s="120">
        <v>1</v>
      </c>
      <c r="D54" s="2">
        <v>0</v>
      </c>
      <c r="E54" s="3">
        <f>$C$41/4</f>
        <v>0</v>
      </c>
      <c r="F54" s="3" t="e">
        <f>#REF!/4</f>
        <v>#REF!</v>
      </c>
      <c r="G54" s="3" t="e">
        <f>E54+F54</f>
        <v>#REF!</v>
      </c>
      <c r="M54" s="1"/>
    </row>
    <row r="55" spans="2:13" ht="15" hidden="1" thickBot="1" x14ac:dyDescent="0.4">
      <c r="B55" s="119" t="s">
        <v>18</v>
      </c>
      <c r="C55" s="120">
        <v>2</v>
      </c>
      <c r="D55" s="2">
        <v>0</v>
      </c>
      <c r="E55" s="3">
        <f t="shared" ref="E55:E57" si="10">$C$41/4</f>
        <v>0</v>
      </c>
      <c r="F55" s="3" t="e">
        <f>#REF!/4</f>
        <v>#REF!</v>
      </c>
      <c r="G55" s="3" t="e">
        <f t="shared" ref="G55:G61" si="11">E55+F55</f>
        <v>#REF!</v>
      </c>
      <c r="M55" s="1"/>
    </row>
    <row r="56" spans="2:13" ht="15" hidden="1" thickBot="1" x14ac:dyDescent="0.4">
      <c r="B56" s="119" t="s">
        <v>18</v>
      </c>
      <c r="C56" s="120">
        <v>3</v>
      </c>
      <c r="D56" s="2">
        <v>0</v>
      </c>
      <c r="E56" s="3">
        <f t="shared" si="10"/>
        <v>0</v>
      </c>
      <c r="F56" s="3" t="e">
        <f>#REF!/4</f>
        <v>#REF!</v>
      </c>
      <c r="G56" s="3" t="e">
        <f t="shared" si="11"/>
        <v>#REF!</v>
      </c>
      <c r="M56" s="1"/>
    </row>
    <row r="57" spans="2:13" ht="15" hidden="1" thickBot="1" x14ac:dyDescent="0.4">
      <c r="B57" s="119" t="s">
        <v>18</v>
      </c>
      <c r="C57" s="120">
        <v>4</v>
      </c>
      <c r="D57" s="2">
        <v>0</v>
      </c>
      <c r="E57" s="3">
        <f t="shared" si="10"/>
        <v>0</v>
      </c>
      <c r="F57" s="3" t="e">
        <f>#REF!/4</f>
        <v>#REF!</v>
      </c>
      <c r="G57" s="3" t="e">
        <f t="shared" si="11"/>
        <v>#REF!</v>
      </c>
      <c r="M57" s="1"/>
    </row>
    <row r="58" spans="2:13" ht="15" hidden="1" thickBot="1" x14ac:dyDescent="0.4">
      <c r="B58" s="119" t="s">
        <v>19</v>
      </c>
      <c r="C58" s="120">
        <v>1</v>
      </c>
      <c r="D58" s="2">
        <f>+D$15</f>
        <v>3.5000000000000003E-2</v>
      </c>
      <c r="E58" s="3">
        <f>$D$41/4</f>
        <v>0</v>
      </c>
      <c r="F58" s="3" t="e">
        <f>#REF!/4</f>
        <v>#REF!</v>
      </c>
      <c r="G58" s="3" t="e">
        <f t="shared" si="11"/>
        <v>#REF!</v>
      </c>
      <c r="L58" s="17" t="s">
        <v>43</v>
      </c>
    </row>
    <row r="59" spans="2:13" ht="15" hidden="1" thickBot="1" x14ac:dyDescent="0.4">
      <c r="B59" s="119" t="s">
        <v>19</v>
      </c>
      <c r="C59" s="120">
        <v>2</v>
      </c>
      <c r="D59" s="2">
        <f t="shared" ref="D59:D61" si="12">+D$15</f>
        <v>3.5000000000000003E-2</v>
      </c>
      <c r="E59" s="3">
        <f t="shared" ref="E59:E61" si="13">$D$41/4</f>
        <v>0</v>
      </c>
      <c r="F59" s="3" t="e">
        <f>#REF!/4</f>
        <v>#REF!</v>
      </c>
      <c r="G59" s="3" t="e">
        <f t="shared" si="11"/>
        <v>#REF!</v>
      </c>
    </row>
    <row r="60" spans="2:13" ht="15" hidden="1" thickBot="1" x14ac:dyDescent="0.4">
      <c r="B60" s="119" t="s">
        <v>19</v>
      </c>
      <c r="C60" s="120">
        <v>3</v>
      </c>
      <c r="D60" s="2">
        <f t="shared" si="12"/>
        <v>3.5000000000000003E-2</v>
      </c>
      <c r="E60" s="3">
        <f t="shared" si="13"/>
        <v>0</v>
      </c>
      <c r="F60" s="3" t="e">
        <f>#REF!/4</f>
        <v>#REF!</v>
      </c>
      <c r="G60" s="3" t="e">
        <f t="shared" si="11"/>
        <v>#REF!</v>
      </c>
    </row>
    <row r="61" spans="2:13" ht="15" hidden="1" thickBot="1" x14ac:dyDescent="0.4">
      <c r="B61" s="119" t="s">
        <v>19</v>
      </c>
      <c r="C61" s="120">
        <v>4</v>
      </c>
      <c r="D61" s="2">
        <f t="shared" si="12"/>
        <v>3.5000000000000003E-2</v>
      </c>
      <c r="E61" s="3">
        <f t="shared" si="13"/>
        <v>0</v>
      </c>
      <c r="F61" s="3" t="e">
        <f>#REF!/4</f>
        <v>#REF!</v>
      </c>
      <c r="G61" s="3" t="e">
        <f t="shared" si="11"/>
        <v>#REF!</v>
      </c>
    </row>
    <row r="62" spans="2:13" ht="15" hidden="1" thickBot="1" x14ac:dyDescent="0.4">
      <c r="B62" s="121" t="s">
        <v>4</v>
      </c>
      <c r="C62" s="121"/>
      <c r="D62" s="122"/>
      <c r="E62" s="4">
        <f>SUM(E54:E61)</f>
        <v>0</v>
      </c>
      <c r="F62" s="4" t="e">
        <f>SUM(F54:F61)</f>
        <v>#REF!</v>
      </c>
      <c r="G62" s="4" t="e">
        <f>SUM(G54:G61)</f>
        <v>#REF!</v>
      </c>
      <c r="H62" s="74" t="e">
        <f>G62=(C42+D42)</f>
        <v>#REF!</v>
      </c>
    </row>
    <row r="63" spans="2:13" hidden="1" x14ac:dyDescent="0.35">
      <c r="B63" s="123"/>
      <c r="C63" s="123"/>
      <c r="D63" s="123"/>
      <c r="E63" s="5"/>
      <c r="F63" s="5"/>
      <c r="G63" s="6"/>
    </row>
    <row r="64" spans="2:13" ht="15" hidden="1" thickBot="1" x14ac:dyDescent="0.4">
      <c r="B64" s="124" t="s">
        <v>29</v>
      </c>
      <c r="C64" s="124"/>
      <c r="D64" s="124"/>
      <c r="E64" s="7"/>
      <c r="F64" s="7"/>
      <c r="G64" s="7"/>
    </row>
    <row r="65" spans="2:8" hidden="1" x14ac:dyDescent="0.35">
      <c r="B65" s="125" t="s">
        <v>23</v>
      </c>
      <c r="C65" s="125" t="s">
        <v>24</v>
      </c>
      <c r="D65" s="125" t="s">
        <v>25</v>
      </c>
      <c r="E65" s="8" t="s">
        <v>26</v>
      </c>
      <c r="F65" s="8" t="s">
        <v>30</v>
      </c>
      <c r="G65" s="8" t="s">
        <v>28</v>
      </c>
    </row>
    <row r="66" spans="2:8" hidden="1" x14ac:dyDescent="0.35">
      <c r="B66" s="117"/>
      <c r="C66" s="117"/>
      <c r="D66" s="117"/>
      <c r="E66" s="9"/>
      <c r="F66" s="9"/>
      <c r="G66" s="9"/>
    </row>
    <row r="67" spans="2:8" ht="15" hidden="1" thickBot="1" x14ac:dyDescent="0.4">
      <c r="B67" s="118"/>
      <c r="C67" s="118"/>
      <c r="D67" s="118"/>
      <c r="E67" s="10"/>
      <c r="F67" s="10"/>
      <c r="G67" s="10"/>
    </row>
    <row r="68" spans="2:8" ht="15" hidden="1" thickBot="1" x14ac:dyDescent="0.4">
      <c r="B68" s="119" t="s">
        <v>20</v>
      </c>
      <c r="C68" s="120">
        <v>1</v>
      </c>
      <c r="D68" s="2">
        <f>+E$15</f>
        <v>2.5000000000000001E-2</v>
      </c>
      <c r="E68" s="3">
        <f>$E$41/4</f>
        <v>0</v>
      </c>
      <c r="F68" s="3" t="e">
        <f>#REF!/4</f>
        <v>#REF!</v>
      </c>
      <c r="G68" s="3" t="e">
        <f>E68+F68</f>
        <v>#REF!</v>
      </c>
    </row>
    <row r="69" spans="2:8" ht="15" hidden="1" thickBot="1" x14ac:dyDescent="0.4">
      <c r="B69" s="119" t="s">
        <v>20</v>
      </c>
      <c r="C69" s="120">
        <v>2</v>
      </c>
      <c r="D69" s="2">
        <f t="shared" ref="D69:D71" si="14">+E$15</f>
        <v>2.5000000000000001E-2</v>
      </c>
      <c r="E69" s="3">
        <f t="shared" ref="E69:E71" si="15">$E$41/4</f>
        <v>0</v>
      </c>
      <c r="F69" s="3" t="e">
        <f>#REF!/4</f>
        <v>#REF!</v>
      </c>
      <c r="G69" s="3" t="e">
        <f t="shared" ref="G69:G76" si="16">E69+F69</f>
        <v>#REF!</v>
      </c>
    </row>
    <row r="70" spans="2:8" ht="15" hidden="1" thickBot="1" x14ac:dyDescent="0.4">
      <c r="B70" s="119" t="s">
        <v>20</v>
      </c>
      <c r="C70" s="120">
        <v>3</v>
      </c>
      <c r="D70" s="2">
        <f t="shared" si="14"/>
        <v>2.5000000000000001E-2</v>
      </c>
      <c r="E70" s="3">
        <f t="shared" si="15"/>
        <v>0</v>
      </c>
      <c r="F70" s="3" t="e">
        <f>#REF!/4</f>
        <v>#REF!</v>
      </c>
      <c r="G70" s="3" t="e">
        <f t="shared" si="16"/>
        <v>#REF!</v>
      </c>
    </row>
    <row r="71" spans="2:8" ht="15" hidden="1" thickBot="1" x14ac:dyDescent="0.4">
      <c r="B71" s="119" t="s">
        <v>20</v>
      </c>
      <c r="C71" s="120">
        <v>4</v>
      </c>
      <c r="D71" s="2">
        <f t="shared" si="14"/>
        <v>2.5000000000000001E-2</v>
      </c>
      <c r="E71" s="3">
        <f t="shared" si="15"/>
        <v>0</v>
      </c>
      <c r="F71" s="3" t="e">
        <f>#REF!/4</f>
        <v>#REF!</v>
      </c>
      <c r="G71" s="3" t="e">
        <f t="shared" si="16"/>
        <v>#REF!</v>
      </c>
    </row>
    <row r="72" spans="2:8" ht="15" hidden="1" thickBot="1" x14ac:dyDescent="0.4">
      <c r="B72" s="119" t="s">
        <v>21</v>
      </c>
      <c r="C72" s="120">
        <v>1</v>
      </c>
      <c r="D72" s="2">
        <f>+F$15</f>
        <v>2.5000000000000001E-2</v>
      </c>
      <c r="E72" s="3">
        <f>$F$41/4</f>
        <v>0</v>
      </c>
      <c r="F72" s="3" t="e">
        <f>#REF!/4</f>
        <v>#REF!</v>
      </c>
      <c r="G72" s="3" t="e">
        <f t="shared" si="16"/>
        <v>#REF!</v>
      </c>
    </row>
    <row r="73" spans="2:8" ht="15" hidden="1" thickBot="1" x14ac:dyDescent="0.4">
      <c r="B73" s="119" t="s">
        <v>21</v>
      </c>
      <c r="C73" s="120">
        <v>2</v>
      </c>
      <c r="D73" s="2">
        <f t="shared" ref="D73:D75" si="17">+F$15</f>
        <v>2.5000000000000001E-2</v>
      </c>
      <c r="E73" s="3">
        <f t="shared" ref="E73:E75" si="18">$F$41/4</f>
        <v>0</v>
      </c>
      <c r="F73" s="3" t="e">
        <f>#REF!/4</f>
        <v>#REF!</v>
      </c>
      <c r="G73" s="3" t="e">
        <f t="shared" si="16"/>
        <v>#REF!</v>
      </c>
    </row>
    <row r="74" spans="2:8" ht="15" hidden="1" thickBot="1" x14ac:dyDescent="0.4">
      <c r="B74" s="119" t="s">
        <v>21</v>
      </c>
      <c r="C74" s="120">
        <v>3</v>
      </c>
      <c r="D74" s="2">
        <f t="shared" si="17"/>
        <v>2.5000000000000001E-2</v>
      </c>
      <c r="E74" s="3">
        <f t="shared" si="18"/>
        <v>0</v>
      </c>
      <c r="F74" s="3" t="e">
        <f>#REF!/4</f>
        <v>#REF!</v>
      </c>
      <c r="G74" s="3" t="e">
        <f t="shared" si="16"/>
        <v>#REF!</v>
      </c>
    </row>
    <row r="75" spans="2:8" ht="15" hidden="1" thickBot="1" x14ac:dyDescent="0.4">
      <c r="B75" s="119" t="s">
        <v>21</v>
      </c>
      <c r="C75" s="120">
        <v>4</v>
      </c>
      <c r="D75" s="2">
        <f t="shared" si="17"/>
        <v>2.5000000000000001E-2</v>
      </c>
      <c r="E75" s="3">
        <f t="shared" si="18"/>
        <v>0</v>
      </c>
      <c r="F75" s="3" t="e">
        <f>#REF!/4</f>
        <v>#REF!</v>
      </c>
      <c r="G75" s="3" t="e">
        <f t="shared" si="16"/>
        <v>#REF!</v>
      </c>
    </row>
    <row r="76" spans="2:8" ht="15" hidden="1" thickBot="1" x14ac:dyDescent="0.4">
      <c r="B76" s="121" t="s">
        <v>4</v>
      </c>
      <c r="C76" s="121"/>
      <c r="D76" s="122"/>
      <c r="E76" s="3">
        <f>SUM(E68:E75)</f>
        <v>0</v>
      </c>
      <c r="F76" s="3" t="e">
        <f t="shared" ref="F76" si="19">SUM(F68:F75)</f>
        <v>#REF!</v>
      </c>
      <c r="G76" s="3" t="e">
        <f t="shared" si="16"/>
        <v>#REF!</v>
      </c>
      <c r="H76" s="74" t="e">
        <f>G76=(E42+F42)</f>
        <v>#REF!</v>
      </c>
    </row>
    <row r="77" spans="2:8" ht="15" hidden="1" thickBot="1" x14ac:dyDescent="0.4">
      <c r="B77" s="126" t="s">
        <v>31</v>
      </c>
      <c r="C77" s="126"/>
      <c r="D77" s="127"/>
      <c r="E77" s="11">
        <f>E62+E76</f>
        <v>0</v>
      </c>
      <c r="F77" s="11" t="e">
        <f t="shared" ref="F77" si="20">F62+F76</f>
        <v>#REF!</v>
      </c>
      <c r="G77" s="11" t="e">
        <f>G76+G62</f>
        <v>#REF!</v>
      </c>
      <c r="H77" s="74" t="e">
        <f>G77=(C42+D42+E42+F42)</f>
        <v>#REF!</v>
      </c>
    </row>
    <row r="78" spans="2:8" hidden="1" x14ac:dyDescent="0.35"/>
    <row r="79" spans="2:8" hidden="1" x14ac:dyDescent="0.35"/>
  </sheetData>
  <sheetProtection algorithmName="SHA-512" hashValue="KUEoG3gdDoTopt36Leq0xkRSIYiTDLfjR9S3O34qoX6YMsaT4xYN6mcMPCyTKREDzs2wnmb855Lsq4Z4kcOu9w==" saltValue="GBf2nL1tEWuTHWaUyr/a4w==" spinCount="100000" sheet="1" objects="1" scenarios="1"/>
  <mergeCells count="23">
    <mergeCell ref="E65:E67"/>
    <mergeCell ref="F65:F67"/>
    <mergeCell ref="G65:G67"/>
    <mergeCell ref="B76:D76"/>
    <mergeCell ref="B77:C77"/>
    <mergeCell ref="B52:B53"/>
    <mergeCell ref="C52:C53"/>
    <mergeCell ref="D52:D53"/>
    <mergeCell ref="E52:E53"/>
    <mergeCell ref="F52:F53"/>
    <mergeCell ref="B62:D62"/>
    <mergeCell ref="B63:D63"/>
    <mergeCell ref="B64:D64"/>
    <mergeCell ref="B65:B67"/>
    <mergeCell ref="C65:C67"/>
    <mergeCell ref="D65:D67"/>
    <mergeCell ref="G52:G53"/>
    <mergeCell ref="B3:B4"/>
    <mergeCell ref="C3:E3"/>
    <mergeCell ref="F3:G3"/>
    <mergeCell ref="B14:I14"/>
    <mergeCell ref="B21:I21"/>
    <mergeCell ref="L21:N21"/>
  </mergeCells>
  <conditionalFormatting sqref="H62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H76:H77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scale="50" fitToHeight="0" orientation="landscape" r:id="rId1"/>
  <headerFooter>
    <oddHeader>&amp;C&amp;"arial"&amp;12&amp;KA80000 OFFICIAL: Sensitive&amp;1#_x000D_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3B47-8FDC-4DC0-940E-55DE43E761E6}">
  <sheetPr>
    <tabColor theme="9"/>
    <pageSetUpPr fitToPage="1"/>
  </sheetPr>
  <dimension ref="B1:N79"/>
  <sheetViews>
    <sheetView tabSelected="1" topLeftCell="A15" zoomScale="85" zoomScaleNormal="85" workbookViewId="0">
      <selection activeCell="I5" sqref="I5"/>
    </sheetView>
  </sheetViews>
  <sheetFormatPr defaultColWidth="8.81640625" defaultRowHeight="14.5" x14ac:dyDescent="0.35"/>
  <cols>
    <col min="1" max="1" width="4.1796875" style="17" customWidth="1"/>
    <col min="2" max="2" width="52.26953125" style="17" customWidth="1"/>
    <col min="3" max="9" width="13.1796875" style="17" customWidth="1"/>
    <col min="10" max="10" width="8.81640625" style="17"/>
    <col min="11" max="11" width="56.1796875" style="17" customWidth="1"/>
    <col min="12" max="12" width="13.7265625" style="17" customWidth="1"/>
    <col min="13" max="13" width="15.81640625" style="17" customWidth="1"/>
    <col min="14" max="14" width="18.54296875" style="17" customWidth="1"/>
    <col min="15" max="16384" width="8.81640625" style="17"/>
  </cols>
  <sheetData>
    <row r="1" spans="2:13" ht="21" x14ac:dyDescent="0.5">
      <c r="B1" s="18" t="s">
        <v>0</v>
      </c>
      <c r="I1" s="1"/>
    </row>
    <row r="2" spans="2:13" x14ac:dyDescent="0.35">
      <c r="B2" s="19"/>
      <c r="I2" s="1"/>
    </row>
    <row r="3" spans="2:13" ht="35.25" customHeight="1" x14ac:dyDescent="0.35">
      <c r="B3" s="20" t="s">
        <v>1</v>
      </c>
      <c r="C3" s="21" t="s">
        <v>2</v>
      </c>
      <c r="D3" s="22"/>
      <c r="E3" s="23"/>
      <c r="F3" s="24" t="s">
        <v>3</v>
      </c>
      <c r="G3" s="25"/>
    </row>
    <row r="4" spans="2:13" ht="29" x14ac:dyDescent="0.35">
      <c r="B4" s="26"/>
      <c r="C4" s="27" t="s">
        <v>33</v>
      </c>
      <c r="D4" s="28"/>
      <c r="E4" s="29" t="s">
        <v>34</v>
      </c>
      <c r="F4" s="30" t="s">
        <v>5</v>
      </c>
      <c r="G4" s="30" t="s">
        <v>6</v>
      </c>
    </row>
    <row r="5" spans="2:13" x14ac:dyDescent="0.35">
      <c r="B5" s="31" t="s">
        <v>7</v>
      </c>
      <c r="C5" s="15"/>
      <c r="E5" s="15"/>
      <c r="F5" s="32">
        <v>0</v>
      </c>
      <c r="G5" s="32">
        <v>0.04</v>
      </c>
    </row>
    <row r="6" spans="2:13" x14ac:dyDescent="0.35">
      <c r="B6" s="33" t="s">
        <v>8</v>
      </c>
      <c r="C6" s="16"/>
      <c r="E6" s="16"/>
      <c r="F6" s="34">
        <v>0</v>
      </c>
      <c r="G6" s="34">
        <v>0.04</v>
      </c>
    </row>
    <row r="7" spans="2:13" x14ac:dyDescent="0.35">
      <c r="B7" s="33" t="s">
        <v>9</v>
      </c>
      <c r="C7" s="16"/>
      <c r="E7" s="16"/>
      <c r="F7" s="34">
        <v>0.08</v>
      </c>
      <c r="G7" s="34">
        <v>0.04</v>
      </c>
    </row>
    <row r="8" spans="2:13" x14ac:dyDescent="0.35">
      <c r="B8" s="33" t="s">
        <v>10</v>
      </c>
      <c r="C8" s="16"/>
      <c r="E8" s="16"/>
      <c r="F8" s="34">
        <v>0.25</v>
      </c>
      <c r="G8" s="34">
        <v>0.04</v>
      </c>
    </row>
    <row r="9" spans="2:13" x14ac:dyDescent="0.35">
      <c r="B9" s="35" t="s">
        <v>11</v>
      </c>
      <c r="C9" s="16"/>
      <c r="E9" s="16"/>
      <c r="F9" s="36">
        <v>0.28999999999999998</v>
      </c>
      <c r="G9" s="36">
        <v>0.04</v>
      </c>
    </row>
    <row r="10" spans="2:13" ht="15" thickBot="1" x14ac:dyDescent="0.4">
      <c r="B10" s="37"/>
      <c r="C10" s="38"/>
      <c r="D10" s="38"/>
      <c r="E10" s="39"/>
      <c r="F10" s="40"/>
      <c r="G10" s="41"/>
    </row>
    <row r="11" spans="2:13" ht="15" thickBot="1" x14ac:dyDescent="0.4">
      <c r="B11" s="42"/>
      <c r="C11" s="43">
        <f>SUM(C5:C9)</f>
        <v>0</v>
      </c>
      <c r="D11" s="44"/>
      <c r="E11" s="43">
        <f>SUM(E5:E9)</f>
        <v>0</v>
      </c>
      <c r="F11" s="38"/>
      <c r="G11" s="39"/>
    </row>
    <row r="12" spans="2:13" x14ac:dyDescent="0.35">
      <c r="B12" s="45"/>
      <c r="C12" s="46"/>
      <c r="D12" s="46"/>
      <c r="E12" s="47"/>
      <c r="F12" s="46"/>
      <c r="G12" s="47"/>
    </row>
    <row r="13" spans="2:13" ht="15" thickBot="1" x14ac:dyDescent="0.4">
      <c r="L13" s="48"/>
      <c r="M13" s="48"/>
    </row>
    <row r="14" spans="2:13" ht="30.75" customHeight="1" thickBot="1" x14ac:dyDescent="0.4">
      <c r="B14" s="49" t="s">
        <v>12</v>
      </c>
      <c r="C14" s="50"/>
      <c r="D14" s="50"/>
      <c r="E14" s="50"/>
      <c r="F14" s="50"/>
      <c r="G14" s="50"/>
      <c r="H14" s="50"/>
      <c r="I14" s="51"/>
      <c r="L14" s="48"/>
      <c r="M14" s="48"/>
    </row>
    <row r="15" spans="2:13" ht="29.25" customHeight="1" x14ac:dyDescent="0.35">
      <c r="B15" s="52" t="s">
        <v>35</v>
      </c>
      <c r="C15" s="53">
        <v>4.8000000000000001E-2</v>
      </c>
      <c r="D15" s="54">
        <v>3.5000000000000003E-2</v>
      </c>
      <c r="E15" s="54">
        <v>2.5000000000000001E-2</v>
      </c>
      <c r="F15" s="54">
        <v>2.5000000000000001E-2</v>
      </c>
      <c r="G15" s="54">
        <v>2.5000000000000001E-2</v>
      </c>
      <c r="H15" s="54">
        <v>2.5000000000000001E-2</v>
      </c>
      <c r="I15" s="55">
        <v>2.5000000000000001E-2</v>
      </c>
    </row>
    <row r="16" spans="2:13" ht="14.15" customHeight="1" x14ac:dyDescent="0.35">
      <c r="B16" s="56" t="s">
        <v>13</v>
      </c>
      <c r="C16" s="57" t="s">
        <v>48</v>
      </c>
      <c r="D16" s="57" t="s">
        <v>49</v>
      </c>
      <c r="E16" s="57" t="s">
        <v>50</v>
      </c>
      <c r="F16" s="57" t="s">
        <v>51</v>
      </c>
      <c r="G16" s="57" t="s">
        <v>52</v>
      </c>
      <c r="H16" s="57" t="s">
        <v>53</v>
      </c>
      <c r="I16" s="58" t="s">
        <v>54</v>
      </c>
    </row>
    <row r="17" spans="2:14" x14ac:dyDescent="0.35">
      <c r="B17" s="59" t="s">
        <v>36</v>
      </c>
      <c r="C17" s="60">
        <v>52899.184239999995</v>
      </c>
      <c r="D17" s="61">
        <f>+C19</f>
        <v>55438.345083519991</v>
      </c>
      <c r="E17" s="61">
        <f>D19</f>
        <v>57378.687161443188</v>
      </c>
      <c r="F17" s="61">
        <f t="shared" ref="F17:I17" si="0">+E19</f>
        <v>58813.154340479268</v>
      </c>
      <c r="G17" s="61">
        <f t="shared" si="0"/>
        <v>60283.483198991249</v>
      </c>
      <c r="H17" s="61">
        <f t="shared" si="0"/>
        <v>61790.570278966028</v>
      </c>
      <c r="I17" s="62">
        <f t="shared" si="0"/>
        <v>63335.334535940179</v>
      </c>
    </row>
    <row r="18" spans="2:14" x14ac:dyDescent="0.35">
      <c r="B18" s="59" t="s">
        <v>37</v>
      </c>
      <c r="C18" s="60">
        <f>+C17*C15</f>
        <v>2539.1608435199996</v>
      </c>
      <c r="D18" s="61">
        <f>+D17*D15</f>
        <v>1940.3420779231999</v>
      </c>
      <c r="E18" s="61">
        <f>+E17*E15</f>
        <v>1434.4671790360799</v>
      </c>
      <c r="F18" s="61">
        <f>+F17*F15</f>
        <v>1470.3288585119817</v>
      </c>
      <c r="G18" s="61">
        <f>+G17*G15</f>
        <v>1507.0870799747813</v>
      </c>
      <c r="H18" s="61">
        <f>+H17*H15</f>
        <v>1544.7642569741508</v>
      </c>
      <c r="I18" s="62">
        <f>+I17*I15</f>
        <v>1583.3833633985046</v>
      </c>
    </row>
    <row r="19" spans="2:14" ht="15" thickBot="1" x14ac:dyDescent="0.4">
      <c r="B19" s="63" t="s">
        <v>46</v>
      </c>
      <c r="C19" s="64">
        <f>SUM(C17:C18)</f>
        <v>55438.345083519991</v>
      </c>
      <c r="D19" s="65">
        <f>SUM(D17:D18)</f>
        <v>57378.687161443188</v>
      </c>
      <c r="E19" s="65">
        <f>SUM(E17:E18)</f>
        <v>58813.154340479268</v>
      </c>
      <c r="F19" s="65">
        <f>SUM(F17:F18)</f>
        <v>60283.483198991249</v>
      </c>
      <c r="G19" s="65">
        <f>SUM(G17:G18)</f>
        <v>61790.570278966028</v>
      </c>
      <c r="H19" s="65">
        <f>SUM(H17:H18)</f>
        <v>63335.334535940179</v>
      </c>
      <c r="I19" s="66">
        <f>SUM(I17:I18)</f>
        <v>64918.717899338684</v>
      </c>
    </row>
    <row r="20" spans="2:14" ht="14.15" customHeight="1" thickBot="1" x14ac:dyDescent="0.4"/>
    <row r="21" spans="2:14" ht="43.5" customHeight="1" thickBot="1" x14ac:dyDescent="0.4">
      <c r="B21" s="67" t="s">
        <v>16</v>
      </c>
      <c r="C21" s="68"/>
      <c r="D21" s="68"/>
      <c r="E21" s="68"/>
      <c r="F21" s="68"/>
      <c r="G21" s="68"/>
      <c r="H21" s="68"/>
      <c r="I21" s="69"/>
      <c r="L21" s="70" t="s">
        <v>45</v>
      </c>
      <c r="M21" s="71"/>
      <c r="N21" s="72"/>
    </row>
    <row r="22" spans="2:14" ht="15" hidden="1" thickBot="1" x14ac:dyDescent="0.4">
      <c r="B22" s="73" t="s">
        <v>7</v>
      </c>
      <c r="C22" s="74">
        <f>(C$19*$C5)+((C$19*($C5*$F5))+(C$19*($E5*$G5)))</f>
        <v>0</v>
      </c>
      <c r="D22" s="74">
        <f>(D$19*$C5)+((D$19*($C5*$F5))+(D$19*($E5*$G5)))</f>
        <v>0</v>
      </c>
      <c r="E22" s="74">
        <f>(E$19*$C5)+((E$19*($C5*$F5))+(E$19*($E5*$G5)))</f>
        <v>0</v>
      </c>
      <c r="F22" s="74">
        <f>(F$19*$C5)+((F$19*($C5*$F5))+(F$19*($E5*$G5)))</f>
        <v>0</v>
      </c>
      <c r="G22" s="74">
        <f>(G$19*$C5)+((G$19*($C5*$F5))+(G$19*($E5*$G5)))</f>
        <v>0</v>
      </c>
      <c r="H22" s="74">
        <f>(H$19*$C5)+((H$19*($C5*$F5))+(H$19*($E5*$G5)))</f>
        <v>0</v>
      </c>
      <c r="I22" s="75">
        <f>(I$19*$C5)+((I$19*($C5*$F5))+(I$19*($E5*$G5)))</f>
        <v>0</v>
      </c>
    </row>
    <row r="23" spans="2:14" ht="15" hidden="1" thickBot="1" x14ac:dyDescent="0.4">
      <c r="B23" s="73" t="s">
        <v>8</v>
      </c>
      <c r="C23" s="74">
        <f>(C$19*$C6)+((C$19*($C6*$F6))+(C$19*($E6*$G6)))</f>
        <v>0</v>
      </c>
      <c r="D23" s="74">
        <f>(D$19*$C6)+((D$19*($C6*$F6))+(D$19*($E6*$G6)))</f>
        <v>0</v>
      </c>
      <c r="E23" s="74">
        <f>(E$19*$C6)+((E$19*($C6*$F6))+(E$19*($E6*$G6)))</f>
        <v>0</v>
      </c>
      <c r="F23" s="74">
        <f>(F$19*$C6)+((F$19*($C6*$F6))+(F$19*($E6*$G6)))</f>
        <v>0</v>
      </c>
      <c r="G23" s="74">
        <f>(G$19*$C6)+((G$19*($C6*$F6))+(G$19*($E6*$G6)))</f>
        <v>0</v>
      </c>
      <c r="H23" s="74">
        <f>(H$19*$C6)+((H$19*($C6*$F6))+(H$19*($E6*$G6)))</f>
        <v>0</v>
      </c>
      <c r="I23" s="75">
        <f>(I$19*$C6)+((I$19*($C6*$F6))+(I$19*($E6*$G6)))</f>
        <v>0</v>
      </c>
    </row>
    <row r="24" spans="2:14" ht="15" hidden="1" thickBot="1" x14ac:dyDescent="0.4">
      <c r="B24" s="73" t="s">
        <v>9</v>
      </c>
      <c r="C24" s="74">
        <f>(C$19*$C7)+((C$19*($C7*$F7))+(C$19*($E7*$G7)))</f>
        <v>0</v>
      </c>
      <c r="D24" s="74">
        <f>(D$19*$C7)+((D$19*($C7*$F7))+(D$19*($E7*$G7)))</f>
        <v>0</v>
      </c>
      <c r="E24" s="74">
        <f>(E$19*$C7)+((E$19*($C7*$F7))+(E$19*($E7*$G7)))</f>
        <v>0</v>
      </c>
      <c r="F24" s="74">
        <f>(F$19*$C7)+((F$19*($C7*$F7))+(F$19*($E7*$G7)))</f>
        <v>0</v>
      </c>
      <c r="G24" s="74">
        <f>(G$19*$C7)+((G$19*($C7*$F7))+(G$19*($E7*$G7)))</f>
        <v>0</v>
      </c>
      <c r="H24" s="74">
        <f>(H$19*$C7)+((H$19*($C7*$F7))+(H$19*($E7*$G7)))</f>
        <v>0</v>
      </c>
      <c r="I24" s="75">
        <f>(I$19*$C7)+((I$19*($C7*$F7))+(I$19*($E7*$G7)))</f>
        <v>0</v>
      </c>
    </row>
    <row r="25" spans="2:14" ht="15" hidden="1" thickBot="1" x14ac:dyDescent="0.4">
      <c r="B25" s="73" t="s">
        <v>10</v>
      </c>
      <c r="C25" s="74">
        <f>(C$19*$C8)+((C$19*($C8*$F8))+(C$19*($E8*$G8)))</f>
        <v>0</v>
      </c>
      <c r="D25" s="74">
        <f>(D$19*$C8)+((D$19*($C8*$F8))+(D$19*($E8*$G8)))</f>
        <v>0</v>
      </c>
      <c r="E25" s="74">
        <f>(E$19*$C8)+((E$19*($C8*$F8))+(E$19*($E8*$G8)))</f>
        <v>0</v>
      </c>
      <c r="F25" s="74">
        <f>(F$19*$C8)+((F$19*($C8*$F8))+(F$19*($E8*$G8)))</f>
        <v>0</v>
      </c>
      <c r="G25" s="74">
        <f>(G$19*$C8)+((G$19*($C8*$F8))+(G$19*($E8*$G8)))</f>
        <v>0</v>
      </c>
      <c r="H25" s="74">
        <f>(H$19*$C8)+((H$19*($C8*$F8))+(H$19*($E8*$G8)))</f>
        <v>0</v>
      </c>
      <c r="I25" s="75">
        <f>(I$19*$C8)+((I$19*($C8*$F8))+(I$19*($E8*$G8)))</f>
        <v>0</v>
      </c>
    </row>
    <row r="26" spans="2:14" ht="15" hidden="1" thickBot="1" x14ac:dyDescent="0.4">
      <c r="B26" s="73" t="s">
        <v>11</v>
      </c>
      <c r="C26" s="74">
        <f>(C$19*$C9)+((C$19*($C9*$F9))+(C$19*($E9*$G9)))</f>
        <v>0</v>
      </c>
      <c r="D26" s="74">
        <f>(D$19*$C9)+((D$19*($C9*$F9))+(D$19*($E9*$G9)))</f>
        <v>0</v>
      </c>
      <c r="E26" s="74">
        <f>(E$19*$C9)+((E$19*($C9*$F9))+(E$19*($E9*$G9)))</f>
        <v>0</v>
      </c>
      <c r="F26" s="74">
        <f>(F$19*$C9)+((F$19*($C9*$F9))+(F$19*($E9*$G9)))</f>
        <v>0</v>
      </c>
      <c r="G26" s="74">
        <f>(G$19*$C9)+((G$19*($C9*$F9))+(G$19*($E9*$G9)))</f>
        <v>0</v>
      </c>
      <c r="H26" s="74">
        <f>(H$19*$C9)+((H$19*($C9*$F9))+(H$19*($E9*$G9)))</f>
        <v>0</v>
      </c>
      <c r="I26" s="75">
        <f>(I$19*$C9)+((I$19*($C9*$F9))+(I$19*($E9*$G9)))</f>
        <v>0</v>
      </c>
    </row>
    <row r="27" spans="2:14" ht="15" hidden="1" thickBot="1" x14ac:dyDescent="0.4">
      <c r="B27" s="76"/>
      <c r="I27" s="77"/>
    </row>
    <row r="28" spans="2:14" ht="15" hidden="1" thickBot="1" x14ac:dyDescent="0.4">
      <c r="B28" s="78" t="s">
        <v>15</v>
      </c>
      <c r="C28" s="79">
        <f>SUM(C22:C27)</f>
        <v>0</v>
      </c>
      <c r="D28" s="79">
        <f t="shared" ref="D28:I28" si="1">SUM(D22:D27)</f>
        <v>0</v>
      </c>
      <c r="E28" s="79">
        <f t="shared" si="1"/>
        <v>0</v>
      </c>
      <c r="F28" s="79">
        <f t="shared" si="1"/>
        <v>0</v>
      </c>
      <c r="G28" s="79">
        <f t="shared" si="1"/>
        <v>0</v>
      </c>
      <c r="H28" s="79">
        <f t="shared" si="1"/>
        <v>0</v>
      </c>
      <c r="I28" s="80">
        <f t="shared" si="1"/>
        <v>0</v>
      </c>
    </row>
    <row r="29" spans="2:14" ht="15" hidden="1" thickBot="1" x14ac:dyDescent="0.4">
      <c r="B29" s="76"/>
      <c r="I29" s="77"/>
    </row>
    <row r="30" spans="2:14" ht="15" hidden="1" thickBot="1" x14ac:dyDescent="0.4">
      <c r="B30" s="76" t="s">
        <v>38</v>
      </c>
      <c r="C30" s="81">
        <f>C19*C11</f>
        <v>0</v>
      </c>
      <c r="I30" s="77"/>
    </row>
    <row r="31" spans="2:14" ht="15" hidden="1" thickBot="1" x14ac:dyDescent="0.4">
      <c r="B31" s="76" t="s">
        <v>39</v>
      </c>
      <c r="C31" s="82">
        <f>C28-C30</f>
        <v>0</v>
      </c>
      <c r="I31" s="77"/>
    </row>
    <row r="32" spans="2:14" ht="15" hidden="1" thickBot="1" x14ac:dyDescent="0.4">
      <c r="B32" s="76" t="s">
        <v>40</v>
      </c>
      <c r="C32" s="82" t="e">
        <f>C31/C11</f>
        <v>#DIV/0!</v>
      </c>
      <c r="I32" s="77"/>
    </row>
    <row r="33" spans="2:14" ht="15" hidden="1" thickBot="1" x14ac:dyDescent="0.4">
      <c r="B33" s="83" t="s">
        <v>41</v>
      </c>
      <c r="C33" s="84" t="e">
        <f>C28/C11</f>
        <v>#DIV/0!</v>
      </c>
      <c r="I33" s="77"/>
    </row>
    <row r="34" spans="2:14" ht="15" thickBot="1" x14ac:dyDescent="0.4">
      <c r="B34" s="76"/>
      <c r="C34" s="38"/>
      <c r="I34" s="77"/>
      <c r="L34" s="85" t="s">
        <v>14</v>
      </c>
      <c r="M34" s="86" t="s">
        <v>17</v>
      </c>
      <c r="N34" s="87" t="s">
        <v>4</v>
      </c>
    </row>
    <row r="35" spans="2:14" x14ac:dyDescent="0.35">
      <c r="B35" s="88" t="s">
        <v>44</v>
      </c>
      <c r="C35" s="89">
        <f>C19</f>
        <v>55438.345083519991</v>
      </c>
      <c r="D35" s="90">
        <f t="shared" ref="D35:I35" si="2">D19</f>
        <v>57378.687161443188</v>
      </c>
      <c r="E35" s="90">
        <f t="shared" si="2"/>
        <v>58813.154340479268</v>
      </c>
      <c r="F35" s="90">
        <f t="shared" si="2"/>
        <v>60283.483198991249</v>
      </c>
      <c r="G35" s="90">
        <f t="shared" si="2"/>
        <v>61790.570278966028</v>
      </c>
      <c r="H35" s="90">
        <f t="shared" si="2"/>
        <v>63335.334535940179</v>
      </c>
      <c r="I35" s="91">
        <f t="shared" si="2"/>
        <v>64918.717899338684</v>
      </c>
      <c r="K35" s="92"/>
      <c r="L35" s="93"/>
      <c r="M35" s="94"/>
      <c r="N35" s="95"/>
    </row>
    <row r="36" spans="2:14" x14ac:dyDescent="0.35">
      <c r="B36" s="96" t="s">
        <v>7</v>
      </c>
      <c r="C36" s="97">
        <f>(C$35*$C5)+((C$35*($C5*$F5))+(C$35*($E5*$G5)))</f>
        <v>0</v>
      </c>
      <c r="D36" s="98">
        <f>(D$35*$C5)+((D$35*($C5*$F5))+(D$35*($E5*$G5)))</f>
        <v>0</v>
      </c>
      <c r="E36" s="98">
        <f>(E$35*$C5)+((E$35*($C5*$F5))+(E$35*($E5*$G5)))</f>
        <v>0</v>
      </c>
      <c r="F36" s="98">
        <f>(F$35*$C5)+((F$35*($C5*$F5))+(F$35*($E5*$G5)))</f>
        <v>0</v>
      </c>
      <c r="G36" s="98">
        <f>(G$35*$C5)+((G$35*($C5*$F5))+(G$35*($E5*$G5)))</f>
        <v>0</v>
      </c>
      <c r="H36" s="98">
        <f>(H$35*$C5)+((H$35*($C5*$F5))+(H$35*($E5*$G5)))</f>
        <v>0</v>
      </c>
      <c r="I36" s="99">
        <f>(I$35*$C5)+((I$35*($C5*$F5))+(I$35*($E5*$G5)))</f>
        <v>0</v>
      </c>
      <c r="K36" s="100" t="s">
        <v>7</v>
      </c>
      <c r="L36" s="12">
        <f>+D$35*C5</f>
        <v>0</v>
      </c>
      <c r="M36" s="13">
        <f>+D36-L36</f>
        <v>0</v>
      </c>
      <c r="N36" s="14">
        <f>+L36+M36</f>
        <v>0</v>
      </c>
    </row>
    <row r="37" spans="2:14" x14ac:dyDescent="0.35">
      <c r="B37" s="96" t="s">
        <v>8</v>
      </c>
      <c r="C37" s="97">
        <f>(C$35*$C6)+((C$35*($C6*$F6))+(C$35*($E6*$G6)))</f>
        <v>0</v>
      </c>
      <c r="D37" s="98">
        <f>(D$35*$C6)+((D$35*($C6*$F6))+(D$35*($E6*$G6)))</f>
        <v>0</v>
      </c>
      <c r="E37" s="98">
        <f>(E$35*$C6)+((E$35*($C6*$F6))+(E$35*($E6*$G6)))</f>
        <v>0</v>
      </c>
      <c r="F37" s="98">
        <f>(F$35*$C6)+((F$35*($C6*$F6))+(F$35*($E6*$G6)))</f>
        <v>0</v>
      </c>
      <c r="G37" s="98">
        <f>(G$35*$C6)+((G$35*($C6*$F6))+(G$35*($E6*$G6)))</f>
        <v>0</v>
      </c>
      <c r="H37" s="98">
        <f>(H$35*$C6)+((H$35*($C6*$F6))+(H$35*($E6*$G6)))</f>
        <v>0</v>
      </c>
      <c r="I37" s="99">
        <f>(I$35*$C6)+((I$35*($C6*$F6))+(I$35*($E6*$G6)))</f>
        <v>0</v>
      </c>
      <c r="K37" s="100" t="s">
        <v>8</v>
      </c>
      <c r="L37" s="12">
        <f>+D$35*C6</f>
        <v>0</v>
      </c>
      <c r="M37" s="13">
        <f t="shared" ref="M37:M40" si="3">+D37-L37</f>
        <v>0</v>
      </c>
      <c r="N37" s="14">
        <f>+L37+M37</f>
        <v>0</v>
      </c>
    </row>
    <row r="38" spans="2:14" x14ac:dyDescent="0.35">
      <c r="B38" s="96" t="s">
        <v>9</v>
      </c>
      <c r="C38" s="97">
        <f>(C$35*$C7)+((C$35*($C7*$F7))+(C$35*($E7*$G7)))</f>
        <v>0</v>
      </c>
      <c r="D38" s="98">
        <f>(D$35*$C7)+((D$35*($C7*$F7))+(D$35*($E7*$G7)))</f>
        <v>0</v>
      </c>
      <c r="E38" s="98">
        <f>(E$35*$C7)+((E$35*($C7*$F7))+(E$35*($E7*$G7)))</f>
        <v>0</v>
      </c>
      <c r="F38" s="98">
        <f>(F$35*$C7)+((F$35*($C7*$F7))+(F$35*($E7*$G7)))</f>
        <v>0</v>
      </c>
      <c r="G38" s="98">
        <f>(G$35*$C7)+((G$35*($C7*$F7))+(G$35*($E7*$G7)))</f>
        <v>0</v>
      </c>
      <c r="H38" s="98">
        <f>(H$35*$C7)+((H$35*($C7*$F7))+(H$35*($E7*$G7)))</f>
        <v>0</v>
      </c>
      <c r="I38" s="99">
        <f>(I$35*$C7)+((I$35*($C7*$F7))+(I$35*($E7*$G7)))</f>
        <v>0</v>
      </c>
      <c r="K38" s="100" t="s">
        <v>9</v>
      </c>
      <c r="L38" s="12">
        <f>+D$35*C7</f>
        <v>0</v>
      </c>
      <c r="M38" s="13">
        <f t="shared" si="3"/>
        <v>0</v>
      </c>
      <c r="N38" s="14">
        <f t="shared" ref="N38:N40" si="4">+L38+M38</f>
        <v>0</v>
      </c>
    </row>
    <row r="39" spans="2:14" x14ac:dyDescent="0.35">
      <c r="B39" s="96" t="s">
        <v>10</v>
      </c>
      <c r="C39" s="97">
        <f>(C$35*$C8)+((C$35*($C8*$F8))+(C$35*($E8*$G8)))</f>
        <v>0</v>
      </c>
      <c r="D39" s="98">
        <f>(D$35*$C8)+((D$35*($C8*$F8))+(D$35*($E8*$G8)))</f>
        <v>0</v>
      </c>
      <c r="E39" s="98">
        <f>(E$35*$C8)+((E$35*($C8*$F8))+(E$35*($E8*$G8)))</f>
        <v>0</v>
      </c>
      <c r="F39" s="98">
        <f>(F$35*$C8)+((F$35*($C8*$F8))+(F$35*($E8*$G8)))</f>
        <v>0</v>
      </c>
      <c r="G39" s="98">
        <f>(G$35*$C8)+((G$35*($C8*$F8))+(G$35*($E8*$G8)))</f>
        <v>0</v>
      </c>
      <c r="H39" s="98">
        <f>(H$35*$C8)+((H$35*($C8*$F8))+(H$35*($E8*$G8)))</f>
        <v>0</v>
      </c>
      <c r="I39" s="99">
        <f>(I$35*$C8)+((I$35*($C8*$F8))+(I$35*($E8*$G8)))</f>
        <v>0</v>
      </c>
      <c r="K39" s="100" t="s">
        <v>10</v>
      </c>
      <c r="L39" s="12">
        <f>+D$35*C8</f>
        <v>0</v>
      </c>
      <c r="M39" s="13">
        <f t="shared" si="3"/>
        <v>0</v>
      </c>
      <c r="N39" s="14">
        <f t="shared" si="4"/>
        <v>0</v>
      </c>
    </row>
    <row r="40" spans="2:14" x14ac:dyDescent="0.35">
      <c r="B40" s="96" t="s">
        <v>11</v>
      </c>
      <c r="C40" s="97">
        <f>(C$35*$C9)+((C$35*($C9*$F9))+(C$35*($E9*$G9)))</f>
        <v>0</v>
      </c>
      <c r="D40" s="98">
        <f>(D$35*$C9)+((D$35*($C9*$F9))+(D$35*($E9*$G9)))</f>
        <v>0</v>
      </c>
      <c r="E40" s="98">
        <f>(E$35*$C9)+((E$35*($C9*$F9))+(E$35*($E9*$G9)))</f>
        <v>0</v>
      </c>
      <c r="F40" s="98">
        <f>(F$35*$C9)+((F$35*($C9*$F9))+(F$35*($E9*$G9)))</f>
        <v>0</v>
      </c>
      <c r="G40" s="98">
        <f>(G$35*$C9)+((G$35*($C9*$F9))+(G$35*($E9*$G9)))</f>
        <v>0</v>
      </c>
      <c r="H40" s="98">
        <f>(H$35*$C9)+((H$35*($C9*$F9))+(H$35*($E9*$G9)))</f>
        <v>0</v>
      </c>
      <c r="I40" s="99">
        <f>(I$35*$C9)+((I$35*($C9*$F9))+(I$35*($E9*$G9)))</f>
        <v>0</v>
      </c>
      <c r="K40" s="100" t="s">
        <v>11</v>
      </c>
      <c r="L40" s="12">
        <f>+D$35*C9</f>
        <v>0</v>
      </c>
      <c r="M40" s="13">
        <f t="shared" si="3"/>
        <v>0</v>
      </c>
      <c r="N40" s="14">
        <f t="shared" si="4"/>
        <v>0</v>
      </c>
    </row>
    <row r="41" spans="2:14" ht="15" thickBot="1" x14ac:dyDescent="0.4">
      <c r="B41" s="101" t="s">
        <v>42</v>
      </c>
      <c r="C41" s="102">
        <f>MROUND(SUM(C36:C40),1)</f>
        <v>0</v>
      </c>
      <c r="D41" s="103">
        <f>MROUND(SUM(D36:D40),1)</f>
        <v>0</v>
      </c>
      <c r="E41" s="103">
        <f>MROUND(SUM(E36:E40),1)</f>
        <v>0</v>
      </c>
      <c r="F41" s="103">
        <f>MROUND(SUM(F36:F40),1)</f>
        <v>0</v>
      </c>
      <c r="G41" s="103">
        <f>SUM(G36:G40)</f>
        <v>0</v>
      </c>
      <c r="H41" s="103">
        <f>SUM(H36:H40)</f>
        <v>0</v>
      </c>
      <c r="I41" s="104">
        <f>SUM(I36:I40)</f>
        <v>0</v>
      </c>
      <c r="K41" s="105" t="s">
        <v>42</v>
      </c>
      <c r="L41" s="106">
        <f>SUM(L36:L40)</f>
        <v>0</v>
      </c>
      <c r="M41" s="107">
        <f>SUM(M36:M40)</f>
        <v>0</v>
      </c>
      <c r="N41" s="108">
        <f>SUM(N36:N40)</f>
        <v>0</v>
      </c>
    </row>
    <row r="42" spans="2:14" ht="15" thickTop="1" x14ac:dyDescent="0.35">
      <c r="B42" s="128" t="s">
        <v>15</v>
      </c>
      <c r="C42" s="129">
        <f>MROUND(C41,1)</f>
        <v>0</v>
      </c>
      <c r="D42" s="130">
        <f t="shared" ref="D42:I42" si="5">MROUND(D41,1)</f>
        <v>0</v>
      </c>
      <c r="E42" s="130">
        <f t="shared" si="5"/>
        <v>0</v>
      </c>
      <c r="F42" s="130">
        <f t="shared" si="5"/>
        <v>0</v>
      </c>
      <c r="G42" s="130">
        <f t="shared" si="5"/>
        <v>0</v>
      </c>
      <c r="H42" s="130">
        <f t="shared" si="5"/>
        <v>0</v>
      </c>
      <c r="I42" s="131">
        <f t="shared" si="5"/>
        <v>0</v>
      </c>
      <c r="K42" s="128" t="s">
        <v>15</v>
      </c>
      <c r="L42" s="139"/>
      <c r="M42" s="140"/>
      <c r="N42" s="141">
        <f t="shared" ref="N42" si="6">MROUND(N41,1)</f>
        <v>0</v>
      </c>
    </row>
    <row r="43" spans="2:14" x14ac:dyDescent="0.35">
      <c r="B43" s="135" t="s">
        <v>55</v>
      </c>
      <c r="C43" s="136">
        <f>MROUND(C42/4,0.25)</f>
        <v>0</v>
      </c>
      <c r="D43" s="137">
        <f t="shared" ref="D43:I43" si="7">MROUND(D42/4,0.25)</f>
        <v>0</v>
      </c>
      <c r="E43" s="137">
        <f t="shared" si="7"/>
        <v>0</v>
      </c>
      <c r="F43" s="137">
        <f t="shared" si="7"/>
        <v>0</v>
      </c>
      <c r="G43" s="137">
        <f t="shared" si="7"/>
        <v>0</v>
      </c>
      <c r="H43" s="137">
        <f t="shared" si="7"/>
        <v>0</v>
      </c>
      <c r="I43" s="138">
        <f t="shared" si="7"/>
        <v>0</v>
      </c>
      <c r="K43" s="135" t="s">
        <v>47</v>
      </c>
      <c r="L43" s="142"/>
      <c r="M43" s="143"/>
      <c r="N43" s="144">
        <f>MROUND(N42/4,0.25)</f>
        <v>0</v>
      </c>
    </row>
    <row r="44" spans="2:14" ht="15" thickBot="1" x14ac:dyDescent="0.4">
      <c r="B44" s="109" t="s">
        <v>47</v>
      </c>
      <c r="C44" s="132" t="e">
        <f>C42/$C$11</f>
        <v>#DIV/0!</v>
      </c>
      <c r="D44" s="133" t="e">
        <f t="shared" ref="D44:I44" si="8">D42/$C$11</f>
        <v>#DIV/0!</v>
      </c>
      <c r="E44" s="133" t="e">
        <f t="shared" si="8"/>
        <v>#DIV/0!</v>
      </c>
      <c r="F44" s="133" t="e">
        <f t="shared" si="8"/>
        <v>#DIV/0!</v>
      </c>
      <c r="G44" s="133" t="e">
        <f t="shared" si="8"/>
        <v>#DIV/0!</v>
      </c>
      <c r="H44" s="133" t="e">
        <f t="shared" si="8"/>
        <v>#DIV/0!</v>
      </c>
      <c r="I44" s="134" t="e">
        <f t="shared" si="8"/>
        <v>#DIV/0!</v>
      </c>
      <c r="K44" s="109" t="s">
        <v>47</v>
      </c>
      <c r="L44" s="145"/>
      <c r="M44" s="146"/>
      <c r="N44" s="147" t="e">
        <f t="shared" ref="N44" si="9">N42/$C$11</f>
        <v>#DIV/0!</v>
      </c>
    </row>
    <row r="45" spans="2:14" x14ac:dyDescent="0.35">
      <c r="M45" s="110"/>
    </row>
    <row r="46" spans="2:14" x14ac:dyDescent="0.35">
      <c r="C46" s="111"/>
      <c r="D46" s="111"/>
      <c r="E46" s="111"/>
      <c r="F46" s="111"/>
      <c r="G46" s="111"/>
      <c r="H46" s="111"/>
      <c r="I46" s="111"/>
    </row>
    <row r="48" spans="2:14" hidden="1" x14ac:dyDescent="0.35">
      <c r="D48" s="74"/>
    </row>
    <row r="49" spans="2:13" hidden="1" x14ac:dyDescent="0.35"/>
    <row r="50" spans="2:13" hidden="1" x14ac:dyDescent="0.35">
      <c r="B50" s="112"/>
      <c r="C50" s="112"/>
      <c r="D50" s="112"/>
      <c r="E50" s="112"/>
      <c r="F50" s="112"/>
      <c r="G50" s="112"/>
      <c r="H50" s="112"/>
      <c r="I50" s="112"/>
    </row>
    <row r="51" spans="2:13" ht="15" hidden="1" thickBot="1" x14ac:dyDescent="0.4">
      <c r="B51" s="113" t="s">
        <v>22</v>
      </c>
      <c r="C51" s="114"/>
      <c r="D51" s="114"/>
      <c r="E51" s="114"/>
      <c r="F51" s="114"/>
      <c r="G51" s="115"/>
      <c r="H51" s="116"/>
      <c r="I51" s="116"/>
    </row>
    <row r="52" spans="2:13" hidden="1" x14ac:dyDescent="0.35">
      <c r="B52" s="117" t="s">
        <v>23</v>
      </c>
      <c r="C52" s="117" t="s">
        <v>24</v>
      </c>
      <c r="D52" s="117" t="s">
        <v>25</v>
      </c>
      <c r="E52" s="117" t="s">
        <v>26</v>
      </c>
      <c r="F52" s="117" t="s">
        <v>27</v>
      </c>
      <c r="G52" s="117" t="s">
        <v>28</v>
      </c>
    </row>
    <row r="53" spans="2:13" ht="15" hidden="1" thickBot="1" x14ac:dyDescent="0.4">
      <c r="B53" s="118"/>
      <c r="C53" s="118"/>
      <c r="D53" s="118"/>
      <c r="E53" s="118"/>
      <c r="F53" s="118"/>
      <c r="G53" s="118"/>
    </row>
    <row r="54" spans="2:13" ht="15" hidden="1" thickBot="1" x14ac:dyDescent="0.4">
      <c r="B54" s="119" t="s">
        <v>18</v>
      </c>
      <c r="C54" s="120">
        <v>1</v>
      </c>
      <c r="D54" s="2">
        <v>0</v>
      </c>
      <c r="E54" s="3">
        <f>$C$41/4</f>
        <v>0</v>
      </c>
      <c r="F54" s="3" t="e">
        <f>#REF!/4</f>
        <v>#REF!</v>
      </c>
      <c r="G54" s="3" t="e">
        <f>E54+F54</f>
        <v>#REF!</v>
      </c>
      <c r="M54" s="1"/>
    </row>
    <row r="55" spans="2:13" ht="15" hidden="1" thickBot="1" x14ac:dyDescent="0.4">
      <c r="B55" s="119" t="s">
        <v>18</v>
      </c>
      <c r="C55" s="120">
        <v>2</v>
      </c>
      <c r="D55" s="2">
        <v>0</v>
      </c>
      <c r="E55" s="3">
        <f t="shared" ref="E55:E57" si="10">$C$41/4</f>
        <v>0</v>
      </c>
      <c r="F55" s="3" t="e">
        <f>#REF!/4</f>
        <v>#REF!</v>
      </c>
      <c r="G55" s="3" t="e">
        <f t="shared" ref="G55:G61" si="11">E55+F55</f>
        <v>#REF!</v>
      </c>
      <c r="M55" s="1"/>
    </row>
    <row r="56" spans="2:13" ht="15" hidden="1" thickBot="1" x14ac:dyDescent="0.4">
      <c r="B56" s="119" t="s">
        <v>18</v>
      </c>
      <c r="C56" s="120">
        <v>3</v>
      </c>
      <c r="D56" s="2">
        <v>0</v>
      </c>
      <c r="E56" s="3">
        <f t="shared" si="10"/>
        <v>0</v>
      </c>
      <c r="F56" s="3" t="e">
        <f>#REF!/4</f>
        <v>#REF!</v>
      </c>
      <c r="G56" s="3" t="e">
        <f t="shared" si="11"/>
        <v>#REF!</v>
      </c>
      <c r="M56" s="1"/>
    </row>
    <row r="57" spans="2:13" ht="15" hidden="1" thickBot="1" x14ac:dyDescent="0.4">
      <c r="B57" s="119" t="s">
        <v>18</v>
      </c>
      <c r="C57" s="120">
        <v>4</v>
      </c>
      <c r="D57" s="2">
        <v>0</v>
      </c>
      <c r="E57" s="3">
        <f t="shared" si="10"/>
        <v>0</v>
      </c>
      <c r="F57" s="3" t="e">
        <f>#REF!/4</f>
        <v>#REF!</v>
      </c>
      <c r="G57" s="3" t="e">
        <f t="shared" si="11"/>
        <v>#REF!</v>
      </c>
      <c r="M57" s="1"/>
    </row>
    <row r="58" spans="2:13" ht="15" hidden="1" thickBot="1" x14ac:dyDescent="0.4">
      <c r="B58" s="119" t="s">
        <v>19</v>
      </c>
      <c r="C58" s="120">
        <v>1</v>
      </c>
      <c r="D58" s="2">
        <f>+D$15</f>
        <v>3.5000000000000003E-2</v>
      </c>
      <c r="E58" s="3">
        <f>$D$41/4</f>
        <v>0</v>
      </c>
      <c r="F58" s="3" t="e">
        <f>#REF!/4</f>
        <v>#REF!</v>
      </c>
      <c r="G58" s="3" t="e">
        <f t="shared" si="11"/>
        <v>#REF!</v>
      </c>
      <c r="L58" s="17" t="s">
        <v>43</v>
      </c>
    </row>
    <row r="59" spans="2:13" ht="15" hidden="1" thickBot="1" x14ac:dyDescent="0.4">
      <c r="B59" s="119" t="s">
        <v>19</v>
      </c>
      <c r="C59" s="120">
        <v>2</v>
      </c>
      <c r="D59" s="2">
        <f t="shared" ref="D59:D61" si="12">+D$15</f>
        <v>3.5000000000000003E-2</v>
      </c>
      <c r="E59" s="3">
        <f t="shared" ref="E59:E61" si="13">$D$41/4</f>
        <v>0</v>
      </c>
      <c r="F59" s="3" t="e">
        <f>#REF!/4</f>
        <v>#REF!</v>
      </c>
      <c r="G59" s="3" t="e">
        <f t="shared" si="11"/>
        <v>#REF!</v>
      </c>
    </row>
    <row r="60" spans="2:13" ht="15" hidden="1" thickBot="1" x14ac:dyDescent="0.4">
      <c r="B60" s="119" t="s">
        <v>19</v>
      </c>
      <c r="C60" s="120">
        <v>3</v>
      </c>
      <c r="D60" s="2">
        <f t="shared" si="12"/>
        <v>3.5000000000000003E-2</v>
      </c>
      <c r="E60" s="3">
        <f t="shared" si="13"/>
        <v>0</v>
      </c>
      <c r="F60" s="3" t="e">
        <f>#REF!/4</f>
        <v>#REF!</v>
      </c>
      <c r="G60" s="3" t="e">
        <f t="shared" si="11"/>
        <v>#REF!</v>
      </c>
    </row>
    <row r="61" spans="2:13" ht="15" hidden="1" thickBot="1" x14ac:dyDescent="0.4">
      <c r="B61" s="119" t="s">
        <v>19</v>
      </c>
      <c r="C61" s="120">
        <v>4</v>
      </c>
      <c r="D61" s="2">
        <f t="shared" si="12"/>
        <v>3.5000000000000003E-2</v>
      </c>
      <c r="E61" s="3">
        <f t="shared" si="13"/>
        <v>0</v>
      </c>
      <c r="F61" s="3" t="e">
        <f>#REF!/4</f>
        <v>#REF!</v>
      </c>
      <c r="G61" s="3" t="e">
        <f t="shared" si="11"/>
        <v>#REF!</v>
      </c>
    </row>
    <row r="62" spans="2:13" ht="15" hidden="1" thickBot="1" x14ac:dyDescent="0.4">
      <c r="B62" s="121" t="s">
        <v>4</v>
      </c>
      <c r="C62" s="121"/>
      <c r="D62" s="122"/>
      <c r="E62" s="4">
        <f>SUM(E54:E61)</f>
        <v>0</v>
      </c>
      <c r="F62" s="4" t="e">
        <f>SUM(F54:F61)</f>
        <v>#REF!</v>
      </c>
      <c r="G62" s="4" t="e">
        <f>SUM(G54:G61)</f>
        <v>#REF!</v>
      </c>
      <c r="H62" s="74" t="e">
        <f>G62=(C42+D42)</f>
        <v>#REF!</v>
      </c>
    </row>
    <row r="63" spans="2:13" hidden="1" x14ac:dyDescent="0.35">
      <c r="B63" s="123"/>
      <c r="C63" s="123"/>
      <c r="D63" s="123"/>
      <c r="E63" s="5"/>
      <c r="F63" s="5"/>
      <c r="G63" s="6"/>
    </row>
    <row r="64" spans="2:13" ht="15" hidden="1" thickBot="1" x14ac:dyDescent="0.4">
      <c r="B64" s="124" t="s">
        <v>29</v>
      </c>
      <c r="C64" s="124"/>
      <c r="D64" s="124"/>
      <c r="E64" s="7"/>
      <c r="F64" s="7"/>
      <c r="G64" s="7"/>
    </row>
    <row r="65" spans="2:8" hidden="1" x14ac:dyDescent="0.35">
      <c r="B65" s="125" t="s">
        <v>23</v>
      </c>
      <c r="C65" s="125" t="s">
        <v>24</v>
      </c>
      <c r="D65" s="125" t="s">
        <v>25</v>
      </c>
      <c r="E65" s="8" t="s">
        <v>26</v>
      </c>
      <c r="F65" s="8" t="s">
        <v>30</v>
      </c>
      <c r="G65" s="8" t="s">
        <v>28</v>
      </c>
    </row>
    <row r="66" spans="2:8" hidden="1" x14ac:dyDescent="0.35">
      <c r="B66" s="117"/>
      <c r="C66" s="117"/>
      <c r="D66" s="117"/>
      <c r="E66" s="9"/>
      <c r="F66" s="9"/>
      <c r="G66" s="9"/>
    </row>
    <row r="67" spans="2:8" ht="15" hidden="1" thickBot="1" x14ac:dyDescent="0.4">
      <c r="B67" s="118"/>
      <c r="C67" s="118"/>
      <c r="D67" s="118"/>
      <c r="E67" s="10"/>
      <c r="F67" s="10"/>
      <c r="G67" s="10"/>
    </row>
    <row r="68" spans="2:8" ht="15" hidden="1" thickBot="1" x14ac:dyDescent="0.4">
      <c r="B68" s="119" t="s">
        <v>20</v>
      </c>
      <c r="C68" s="120">
        <v>1</v>
      </c>
      <c r="D68" s="2">
        <f>+E$15</f>
        <v>2.5000000000000001E-2</v>
      </c>
      <c r="E68" s="3">
        <f>$E$41/4</f>
        <v>0</v>
      </c>
      <c r="F68" s="3" t="e">
        <f>#REF!/4</f>
        <v>#REF!</v>
      </c>
      <c r="G68" s="3" t="e">
        <f>E68+F68</f>
        <v>#REF!</v>
      </c>
    </row>
    <row r="69" spans="2:8" ht="15" hidden="1" thickBot="1" x14ac:dyDescent="0.4">
      <c r="B69" s="119" t="s">
        <v>20</v>
      </c>
      <c r="C69" s="120">
        <v>2</v>
      </c>
      <c r="D69" s="2">
        <f t="shared" ref="D69:D71" si="14">+E$15</f>
        <v>2.5000000000000001E-2</v>
      </c>
      <c r="E69" s="3">
        <f t="shared" ref="E69:E71" si="15">$E$41/4</f>
        <v>0</v>
      </c>
      <c r="F69" s="3" t="e">
        <f>#REF!/4</f>
        <v>#REF!</v>
      </c>
      <c r="G69" s="3" t="e">
        <f t="shared" ref="G69:G76" si="16">E69+F69</f>
        <v>#REF!</v>
      </c>
    </row>
    <row r="70" spans="2:8" ht="15" hidden="1" thickBot="1" x14ac:dyDescent="0.4">
      <c r="B70" s="119" t="s">
        <v>20</v>
      </c>
      <c r="C70" s="120">
        <v>3</v>
      </c>
      <c r="D70" s="2">
        <f t="shared" si="14"/>
        <v>2.5000000000000001E-2</v>
      </c>
      <c r="E70" s="3">
        <f t="shared" si="15"/>
        <v>0</v>
      </c>
      <c r="F70" s="3" t="e">
        <f>#REF!/4</f>
        <v>#REF!</v>
      </c>
      <c r="G70" s="3" t="e">
        <f t="shared" si="16"/>
        <v>#REF!</v>
      </c>
    </row>
    <row r="71" spans="2:8" ht="15" hidden="1" thickBot="1" x14ac:dyDescent="0.4">
      <c r="B71" s="119" t="s">
        <v>20</v>
      </c>
      <c r="C71" s="120">
        <v>4</v>
      </c>
      <c r="D71" s="2">
        <f t="shared" si="14"/>
        <v>2.5000000000000001E-2</v>
      </c>
      <c r="E71" s="3">
        <f t="shared" si="15"/>
        <v>0</v>
      </c>
      <c r="F71" s="3" t="e">
        <f>#REF!/4</f>
        <v>#REF!</v>
      </c>
      <c r="G71" s="3" t="e">
        <f t="shared" si="16"/>
        <v>#REF!</v>
      </c>
    </row>
    <row r="72" spans="2:8" ht="15" hidden="1" thickBot="1" x14ac:dyDescent="0.4">
      <c r="B72" s="119" t="s">
        <v>21</v>
      </c>
      <c r="C72" s="120">
        <v>1</v>
      </c>
      <c r="D72" s="2">
        <f>+F$15</f>
        <v>2.5000000000000001E-2</v>
      </c>
      <c r="E72" s="3">
        <f>$F$41/4</f>
        <v>0</v>
      </c>
      <c r="F72" s="3" t="e">
        <f>#REF!/4</f>
        <v>#REF!</v>
      </c>
      <c r="G72" s="3" t="e">
        <f t="shared" si="16"/>
        <v>#REF!</v>
      </c>
    </row>
    <row r="73" spans="2:8" ht="15" hidden="1" thickBot="1" x14ac:dyDescent="0.4">
      <c r="B73" s="119" t="s">
        <v>21</v>
      </c>
      <c r="C73" s="120">
        <v>2</v>
      </c>
      <c r="D73" s="2">
        <f t="shared" ref="D73:D75" si="17">+F$15</f>
        <v>2.5000000000000001E-2</v>
      </c>
      <c r="E73" s="3">
        <f t="shared" ref="E73:E75" si="18">$F$41/4</f>
        <v>0</v>
      </c>
      <c r="F73" s="3" t="e">
        <f>#REF!/4</f>
        <v>#REF!</v>
      </c>
      <c r="G73" s="3" t="e">
        <f t="shared" si="16"/>
        <v>#REF!</v>
      </c>
    </row>
    <row r="74" spans="2:8" ht="15" hidden="1" thickBot="1" x14ac:dyDescent="0.4">
      <c r="B74" s="119" t="s">
        <v>21</v>
      </c>
      <c r="C74" s="120">
        <v>3</v>
      </c>
      <c r="D74" s="2">
        <f t="shared" si="17"/>
        <v>2.5000000000000001E-2</v>
      </c>
      <c r="E74" s="3">
        <f t="shared" si="18"/>
        <v>0</v>
      </c>
      <c r="F74" s="3" t="e">
        <f>#REF!/4</f>
        <v>#REF!</v>
      </c>
      <c r="G74" s="3" t="e">
        <f t="shared" si="16"/>
        <v>#REF!</v>
      </c>
    </row>
    <row r="75" spans="2:8" ht="15" hidden="1" thickBot="1" x14ac:dyDescent="0.4">
      <c r="B75" s="119" t="s">
        <v>21</v>
      </c>
      <c r="C75" s="120">
        <v>4</v>
      </c>
      <c r="D75" s="2">
        <f t="shared" si="17"/>
        <v>2.5000000000000001E-2</v>
      </c>
      <c r="E75" s="3">
        <f t="shared" si="18"/>
        <v>0</v>
      </c>
      <c r="F75" s="3" t="e">
        <f>#REF!/4</f>
        <v>#REF!</v>
      </c>
      <c r="G75" s="3" t="e">
        <f t="shared" si="16"/>
        <v>#REF!</v>
      </c>
    </row>
    <row r="76" spans="2:8" ht="15" hidden="1" thickBot="1" x14ac:dyDescent="0.4">
      <c r="B76" s="121" t="s">
        <v>4</v>
      </c>
      <c r="C76" s="121"/>
      <c r="D76" s="122"/>
      <c r="E76" s="3">
        <f>SUM(E68:E75)</f>
        <v>0</v>
      </c>
      <c r="F76" s="3" t="e">
        <f t="shared" ref="F76" si="19">SUM(F68:F75)</f>
        <v>#REF!</v>
      </c>
      <c r="G76" s="3" t="e">
        <f t="shared" si="16"/>
        <v>#REF!</v>
      </c>
      <c r="H76" s="74" t="e">
        <f>G76=(E42+F42)</f>
        <v>#REF!</v>
      </c>
    </row>
    <row r="77" spans="2:8" ht="15" hidden="1" thickBot="1" x14ac:dyDescent="0.4">
      <c r="B77" s="126" t="s">
        <v>31</v>
      </c>
      <c r="C77" s="126"/>
      <c r="D77" s="127"/>
      <c r="E77" s="11">
        <f>E62+E76</f>
        <v>0</v>
      </c>
      <c r="F77" s="11" t="e">
        <f t="shared" ref="F77" si="20">F62+F76</f>
        <v>#REF!</v>
      </c>
      <c r="G77" s="11" t="e">
        <f>G76+G62</f>
        <v>#REF!</v>
      </c>
      <c r="H77" s="74" t="e">
        <f>G77=(C42+D42+E42+F42)</f>
        <v>#REF!</v>
      </c>
    </row>
    <row r="78" spans="2:8" hidden="1" x14ac:dyDescent="0.35"/>
    <row r="79" spans="2:8" hidden="1" x14ac:dyDescent="0.35"/>
  </sheetData>
  <sheetProtection algorithmName="SHA-512" hashValue="N0W8eVUgbEOdPchoZ2x4aR4sxPI4ur2NCzoeo0BjymF4BswZzSq9inzj4OCpB9X/Yik4XSQYLMHRN+JWdk/rSg==" saltValue="VaN9edtcG+xEA/WeNtxzUw==" spinCount="100000" sheet="1" objects="1" scenarios="1"/>
  <mergeCells count="23">
    <mergeCell ref="E65:E67"/>
    <mergeCell ref="F65:F67"/>
    <mergeCell ref="G65:G67"/>
    <mergeCell ref="B76:D76"/>
    <mergeCell ref="B77:C77"/>
    <mergeCell ref="B62:D62"/>
    <mergeCell ref="B63:D63"/>
    <mergeCell ref="B64:D64"/>
    <mergeCell ref="B65:B67"/>
    <mergeCell ref="C65:C67"/>
    <mergeCell ref="D65:D67"/>
    <mergeCell ref="B52:B53"/>
    <mergeCell ref="C52:C53"/>
    <mergeCell ref="D52:D53"/>
    <mergeCell ref="E52:E53"/>
    <mergeCell ref="F52:F53"/>
    <mergeCell ref="G52:G53"/>
    <mergeCell ref="B3:B4"/>
    <mergeCell ref="C3:E3"/>
    <mergeCell ref="F3:G3"/>
    <mergeCell ref="B14:I14"/>
    <mergeCell ref="B21:I21"/>
    <mergeCell ref="L21:N21"/>
  </mergeCells>
  <conditionalFormatting sqref="H62">
    <cfRule type="cellIs" dxfId="7" priority="3" operator="equal">
      <formula>FALSE</formula>
    </cfRule>
    <cfRule type="cellIs" dxfId="6" priority="4" operator="equal">
      <formula>TRUE</formula>
    </cfRule>
  </conditionalFormatting>
  <conditionalFormatting sqref="H76:H77">
    <cfRule type="cellIs" dxfId="5" priority="1" operator="equal">
      <formula>FALSE</formula>
    </cfRule>
    <cfRule type="cellIs" dxfId="4" priority="2" operator="equal">
      <formula>TRUE</formula>
    </cfRule>
  </conditionalFormatting>
  <pageMargins left="0.7" right="0.7" top="0.75" bottom="0.75" header="0.3" footer="0.3"/>
  <pageSetup paperSize="9" scale="50" fitToHeight="0" orientation="landscape" r:id="rId1"/>
  <headerFooter>
    <oddHeader>&amp;C&amp;"arial"&amp;12&amp;KA80000 OFFICIAL: Sensitive&amp;1#_x000D_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BF18-4DE6-4330-8AB4-2FA7044DD975}">
  <sheetPr>
    <tabColor theme="2"/>
    <pageSetUpPr fitToPage="1"/>
  </sheetPr>
  <dimension ref="A1:N40"/>
  <sheetViews>
    <sheetView showGridLines="0" workbookViewId="0">
      <selection activeCell="R17" sqref="R17"/>
    </sheetView>
  </sheetViews>
  <sheetFormatPr defaultRowHeight="12.5" x14ac:dyDescent="0.25"/>
  <cols>
    <col min="1" max="1" width="1.81640625" style="150" customWidth="1"/>
    <col min="2" max="16384" width="8.7265625" style="150"/>
  </cols>
  <sheetData>
    <row r="1" spans="1:1" s="149" customFormat="1" ht="18" x14ac:dyDescent="0.4">
      <c r="A1" s="148" t="s">
        <v>56</v>
      </c>
    </row>
    <row r="36" spans="2:14" x14ac:dyDescent="0.25">
      <c r="B36" s="150" t="s">
        <v>57</v>
      </c>
      <c r="C36" s="150" t="s">
        <v>58</v>
      </c>
      <c r="E36" s="151" t="s">
        <v>59</v>
      </c>
      <c r="F36" s="151"/>
      <c r="G36" s="151"/>
      <c r="H36" s="151"/>
      <c r="I36" s="151"/>
      <c r="J36" s="151"/>
      <c r="K36" s="151"/>
      <c r="L36" s="151"/>
      <c r="M36" s="151"/>
      <c r="N36" s="151"/>
    </row>
    <row r="37" spans="2:14" x14ac:dyDescent="0.25">
      <c r="B37" s="150" t="s">
        <v>60</v>
      </c>
      <c r="C37" s="150" t="s">
        <v>61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</row>
    <row r="38" spans="2:14" x14ac:dyDescent="0.25">
      <c r="B38" s="150" t="s">
        <v>62</v>
      </c>
      <c r="C38" s="150" t="s">
        <v>63</v>
      </c>
      <c r="E38" s="152" t="s">
        <v>64</v>
      </c>
      <c r="F38" s="153"/>
      <c r="G38" s="153"/>
      <c r="H38" s="153"/>
      <c r="I38" s="153"/>
      <c r="J38" s="153"/>
      <c r="K38" s="153"/>
      <c r="L38" s="153"/>
      <c r="M38" s="153"/>
      <c r="N38" s="153"/>
    </row>
    <row r="39" spans="2:14" x14ac:dyDescent="0.25">
      <c r="B39" s="150" t="s">
        <v>65</v>
      </c>
      <c r="C39" s="150" t="s">
        <v>66</v>
      </c>
      <c r="E39" s="154" t="s">
        <v>67</v>
      </c>
    </row>
    <row r="40" spans="2:14" x14ac:dyDescent="0.25">
      <c r="B40" s="150" t="s">
        <v>68</v>
      </c>
      <c r="C40" s="150" t="s">
        <v>69</v>
      </c>
    </row>
  </sheetData>
  <sheetProtection algorithmName="SHA-512" hashValue="f0GfQ2e4e4aI/3Ej/LrMbYr5Fadtz+9yjmryb29UUTlQn4C0uEVMYHcOmchYedP5wMGBmfwkAdRkY0lq+SOljA==" saltValue="emg8uVAA3Eb8RJ/ycpVpyg==" spinCount="100000" sheet="1" objects="1" scenarios="1"/>
  <mergeCells count="1">
    <mergeCell ref="E36:N37"/>
  </mergeCells>
  <hyperlinks>
    <hyperlink ref="E39" r:id="rId1" xr:uid="{3CDC9366-B0B9-480E-A62F-BE9AC1812824}"/>
  </hyperlinks>
  <pageMargins left="0.7" right="0.7" top="0.75" bottom="0.75" header="0.3" footer="0.3"/>
  <pageSetup paperSize="9" scale="63" orientation="portrait" r:id="rId2"/>
  <headerFooter>
    <oddHeader>&amp;C&amp;"arial"&amp;12&amp;KA80000 OFFICIAL: Sensitive&amp;1#_x000D_</oddHeader>
  </headerFooter>
  <drawing r:id="rId3"/>
</worksheet>
</file>

<file path=docMetadata/LabelInfo.xml><?xml version="1.0" encoding="utf-8"?>
<clbl:labelList xmlns:clbl="http://schemas.microsoft.com/office/2020/mipLabelMetadata">
  <clbl:label id="{96b289ea-b729-4a61-8be4-4c9b5998d087}" enabled="1" method="Privileged" siteId="{bda528f7-fca9-432f-bc98-bd7e90d4090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GFBC Example</vt:lpstr>
      <vt:lpstr>SFBC Example</vt:lpstr>
      <vt:lpstr>Remoteness Areas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Martinez, Jose (DCP)</dc:creator>
  <cp:lastModifiedBy>Martinez, Jose (DCP)</cp:lastModifiedBy>
  <cp:lastPrinted>2025-03-20T08:22:37Z</cp:lastPrinted>
  <dcterms:created xsi:type="dcterms:W3CDTF">2025-03-20T07:56:37Z</dcterms:created>
  <dcterms:modified xsi:type="dcterms:W3CDTF">2025-03-20T08:24:46Z</dcterms:modified>
</cp:coreProperties>
</file>